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Přehled celkem" sheetId="78" r:id="rId1"/>
    <sheet name="KK_sledování " sheetId="90" r:id="rId2"/>
    <sheet name="PO_sledování" sheetId="89" r:id="rId3"/>
  </sheets>
  <definedNames>
    <definedName name="_xlnm._FilterDatabase" localSheetId="1" hidden="1">'KK_sledování '!$A$6:$Q$19</definedName>
    <definedName name="_xlnm._FilterDatabase" localSheetId="2" hidden="1">PO_sledování!$A$6:$Q$45</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5" i="89" l="1"/>
  <c r="P40" i="89"/>
  <c r="M40" i="89"/>
  <c r="N43" i="89"/>
  <c r="M36" i="89" l="1"/>
  <c r="P36" i="89" s="1"/>
  <c r="M34" i="89" l="1"/>
  <c r="M39" i="89"/>
  <c r="P39" i="89" s="1"/>
  <c r="M41" i="89"/>
  <c r="P41" i="89" s="1"/>
  <c r="M38" i="89"/>
  <c r="P38" i="89" s="1"/>
  <c r="M37" i="89" l="1"/>
  <c r="P37" i="89" s="1"/>
  <c r="M35" i="89"/>
  <c r="P35" i="89" s="1"/>
  <c r="G7" i="78" l="1"/>
  <c r="N18" i="90" l="1"/>
  <c r="N19" i="90"/>
  <c r="O17" i="90"/>
  <c r="N17" i="90"/>
  <c r="E9" i="78" s="1"/>
  <c r="E7" i="78" s="1"/>
  <c r="L17" i="90"/>
  <c r="C9" i="78" s="1"/>
  <c r="C7" i="78" s="1"/>
  <c r="H7" i="78" s="1"/>
  <c r="G17" i="90"/>
  <c r="M14" i="90"/>
  <c r="P14" i="90" s="1"/>
  <c r="M12" i="90"/>
  <c r="P12" i="90" s="1"/>
  <c r="M10" i="90"/>
  <c r="P10" i="90" s="1"/>
  <c r="M8" i="90"/>
  <c r="P8" i="90" s="1"/>
  <c r="M7" i="90"/>
  <c r="P7" i="90" s="1"/>
  <c r="D25" i="78"/>
  <c r="N44" i="89"/>
  <c r="N42" i="89"/>
  <c r="E13" i="78" s="1"/>
  <c r="E10" i="78" s="1"/>
  <c r="E16" i="78" s="1"/>
  <c r="L42" i="89"/>
  <c r="C13" i="78" s="1"/>
  <c r="G42" i="89"/>
  <c r="M33" i="89"/>
  <c r="M32" i="89"/>
  <c r="M31" i="89"/>
  <c r="P31" i="89" s="1"/>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P32" i="89" l="1"/>
  <c r="F9" i="78"/>
  <c r="F7" i="78" s="1"/>
  <c r="O19" i="90"/>
  <c r="C10" i="78"/>
  <c r="C16" i="78" s="1"/>
  <c r="D23" i="78"/>
  <c r="M17" i="90"/>
  <c r="P17" i="90" l="1"/>
  <c r="D9" i="78"/>
  <c r="H9" i="78" l="1"/>
  <c r="D7" i="78"/>
  <c r="M42" i="89" l="1"/>
  <c r="P42" i="89" s="1"/>
  <c r="O42" i="89"/>
  <c r="P34" i="89"/>
  <c r="D26" i="78" l="1"/>
  <c r="F13" i="78"/>
  <c r="F10" i="78" s="1"/>
  <c r="F16" i="78" s="1"/>
  <c r="O45" i="89"/>
  <c r="D13" i="78"/>
  <c r="D28" i="78" l="1"/>
  <c r="H13" i="78"/>
  <c r="D10" i="78"/>
  <c r="G13" i="78"/>
  <c r="G10" i="78" s="1"/>
  <c r="H10" i="78" l="1"/>
  <c r="G16" i="78"/>
  <c r="D22" i="78"/>
  <c r="D16" i="78"/>
</calcChain>
</file>

<file path=xl/sharedStrings.xml><?xml version="1.0" encoding="utf-8"?>
<sst xmlns="http://schemas.openxmlformats.org/spreadsheetml/2006/main" count="425" uniqueCount="257">
  <si>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</si>
  <si>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</si>
  <si>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</si>
  <si>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</si>
  <si>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</si>
  <si>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</si>
  <si>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</si>
  <si>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</si>
  <si>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</si>
  <si>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</si>
  <si>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</si>
  <si>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</si>
  <si>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</si>
  <si>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</si>
  <si>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</si>
  <si>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</si>
  <si>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</si>
  <si>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</si>
  <si>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</si>
  <si>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</si>
  <si>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</si>
  <si>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</si>
  <si>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</si>
  <si>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</si>
  <si>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</si>
  <si>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</si>
  <si>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</si>
  <si>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</si>
  <si>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</si>
  <si>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</si>
  <si>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</si>
  <si>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</si>
  <si>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</si>
  <si>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</si>
  <si>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</si>
  <si>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</si>
  <si>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</si>
  <si>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</si>
  <si>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</si>
  <si>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</si>
  <si>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</si>
  <si>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</si>
  <si>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</si>
  <si>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</si>
  <si>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</si>
  <si>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</si>
  <si>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</si>
  <si>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</si>
  <si>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</si>
  <si>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</si>
  <si>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</si>
  <si>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</si>
  <si>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</si>
  <si>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</si>
  <si>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</si>
  <si>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</si>
  <si>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</si>
  <si>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</si>
  <si>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</si>
  <si>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</si>
  <si>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</si>
  <si>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</si>
  <si>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</si>
  <si>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</si>
  <si>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</si>
  <si>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</si>
  <si>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</si>
  <si>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</si>
  <si>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</si>
  <si>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</si>
  <si>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</si>
  <si>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</si>
  <si>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</si>
  <si>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</si>
  <si>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</si>
  <si>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</si>
  <si>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</si>
  <si>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</si>
  <si>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</si>
  <si>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</si>
  <si>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</si>
  <si>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</si>
  <si>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</si>
  <si>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</si>
  <si>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</si>
  <si>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</si>
  <si>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</si>
  <si>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</si>
  <si>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</si>
  <si>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</si>
  <si>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</si>
  <si>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</si>
  <si>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</si>
  <si>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</si>
  <si>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</si>
  <si>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</si>
  <si>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</si>
  <si>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</si>
  <si>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</si>
  <si>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</si>
  <si>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</si>
  <si>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</si>
  <si>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</si>
  <si>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</si>
  <si>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</si>
  <si>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</si>
  <si>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</si>
  <si>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</si>
  <si>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</si>
  <si>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</si>
  <si>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</si>
  <si>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</si>
  <si>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</si>
  <si>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</si>
  <si>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5.12.2013 - 30.11.2015
vyúčtování projektu
ZK 248/06/16 ze dne 9.6.2016</t>
  </si>
  <si>
    <t xml:space="preserve">ROP 
85% 
15%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</si>
  <si>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</si>
  <si>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</si>
  <si>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</si>
  <si>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</si>
  <si>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</si>
  <si>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</si>
  <si>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</si>
  <si>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</si>
  <si>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</si>
  <si>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</si>
  <si>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</si>
  <si>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</si>
  <si>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</si>
  <si>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</si>
  <si>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</si>
  <si>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</si>
  <si>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</si>
  <si>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</si>
  <si>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</si>
  <si>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</si>
  <si>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</si>
  <si>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</si>
  <si>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</si>
  <si>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</si>
  <si>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</si>
  <si>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</si>
  <si>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</si>
  <si>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</si>
  <si>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</si>
  <si>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</si>
  <si>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</si>
  <si>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</si>
  <si>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</si>
  <si>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</si>
  <si>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</si>
  <si>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</si>
  <si>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</si>
  <si>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</si>
  <si>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</si>
  <si>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</si>
  <si>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</si>
  <si>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</si>
  <si>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</si>
  <si>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</si>
  <si>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</si>
  <si>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</si>
  <si>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</si>
  <si>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</si>
  <si>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</si>
  <si>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</si>
  <si>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</si>
  <si>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</si>
  <si>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</si>
  <si>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</si>
  <si>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</si>
  <si>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</si>
  <si>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</si>
  <si>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</si>
  <si>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</si>
  <si>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</si>
  <si>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</si>
  <si>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</si>
  <si>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</si>
  <si>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</si>
  <si>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</si>
  <si>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</si>
  <si>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</si>
  <si>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</si>
  <si>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</si>
  <si>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</si>
  <si>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</si>
  <si>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</si>
  <si>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</si>
  <si>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</si>
  <si>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</si>
  <si>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</si>
  <si>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</si>
  <si>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</si>
  <si>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</si>
  <si>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</si>
  <si>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</si>
  <si>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</si>
  <si>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</si>
  <si>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</si>
  <si>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</si>
  <si>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</si>
  <si>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</si>
  <si>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</si>
  <si>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</si>
  <si>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</si>
  <si>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</si>
  <si>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</si>
  <si>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</si>
  <si>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</si>
  <si>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</si>
  <si>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</si>
  <si>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</si>
  <si>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</si>
  <si>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</si>
  <si>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</si>
  <si>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</si>
  <si>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</si>
  <si>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Tabulka  B1</t>
  </si>
  <si>
    <t>Tabulka  B2</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</si>
  <si>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</si>
  <si>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t>
  </si>
  <si>
    <t>SOŠ stavební KV, p.o.</t>
  </si>
  <si>
    <t>EPONA
reg. č. CZ.02.3.68/0.0/0.0/18_065/0016206</t>
  </si>
  <si>
    <r>
      <t xml:space="preserve">2019 - 2022
</t>
    </r>
    <r>
      <rPr>
        <sz val="11"/>
        <color rgb="FF0070C0"/>
        <rFont val="Calibri"/>
        <family val="2"/>
        <charset val="238"/>
        <scheme val="minor"/>
      </rPr>
      <t>dosud nevyúčtovaný projekt</t>
    </r>
  </si>
  <si>
    <t>OP VVV</t>
  </si>
  <si>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</si>
  <si>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</si>
  <si>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</si>
  <si>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</si>
  <si>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</si>
  <si>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</si>
  <si>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</si>
  <si>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</si>
  <si>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Další postup přeložen RKK dne 14.4.2022 - nepodání správní žaloby a podání žádosti o prominutí odvodu a  dosud nevyměřeného penále, viz usnesení č. RK 414/0422. ˇ3kola podala žádost o prominutí odvodu ve výši 7.605.522 Kč dne 1.6.2022 na GFŘ prostřednictvím FÚ pro KK.</t>
    </r>
    <r>
      <rPr>
        <b/>
        <sz val="11"/>
        <rFont val="Calibri"/>
        <family val="2"/>
        <charset val="238"/>
      </rPr>
      <t xml:space="preserve">
OČEKÁVÁME ROZHODNUTÍ O PROMINUTÍ ODVODU.</t>
    </r>
  </si>
  <si>
    <t>stav k 1. 6. 2022</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</si>
  <si>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as informací o zjištění Radě KK dne 17.2.2022, viz usnesení č. RK 171/02/22 a Zastupitelstvu dne 11.4.2022, vis usnesení č. ZK 109/04/22.
</t>
    </r>
    <r>
      <rPr>
        <b/>
        <sz val="11"/>
        <rFont val="Calibri"/>
        <family val="2"/>
        <charset val="238"/>
        <scheme val="minor"/>
      </rPr>
      <t>KKN BUDE ŘEŠIT FINANČNÍ POSTIH JAKO ŠKODU</t>
    </r>
  </si>
  <si>
    <t>CRR 
očekávané krácení dotace za IV. etapu</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</si>
  <si>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OČEKÁVÁME NOVÝ ROZSUDEK MĚSTSKÉHO SOUDU V PRAZE,  sp. zn. 3 A 36/2021 O ŽÁDOSTI O VRÁCENÍ VRATITELNÉHO PŘEPLATKU U PV č.2/2014, 3/2014 A 5/2014
Dne 18.5.2022 doručeno z FÚ pro KK Vyrozumění o přeplatku v celkové výši 5.932.226 Kč, který bude vrácen MMR.
OČEKÁVÁME  VRATKU Z MMR  V CELKOVÉ  VÝŠI 5.932.226 Kč ZA OBA PROJEKTY KSÚS.</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</si>
  <si>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t>
    </r>
    <r>
      <rPr>
        <b/>
        <sz val="11"/>
        <color indexed="8"/>
        <rFont val="Calibri"/>
        <family val="2"/>
        <charset val="238"/>
      </rPr>
      <t xml:space="preserve">
OČEKÁVÁME NOVÝ ROZSUDEK MĚSTSKÉHO SOUDU V PRAZE,  sp. zn. 3 A 36/2021 O ŽÁDOSTI O VRÁCENÍ VRATITELNÉHO PŘEPLATKU U PV č. 9/2014 </t>
    </r>
    <r>
      <rPr>
        <sz val="11"/>
        <color theme="1"/>
        <rFont val="Calibri"/>
        <family val="2"/>
        <charset val="238"/>
        <scheme val="minor"/>
      </rPr>
      <t xml:space="preserve">
</t>
    </r>
    <r>
      <rPr>
        <b/>
        <sz val="11"/>
        <color theme="1"/>
        <rFont val="Calibri"/>
        <family val="2"/>
        <charset val="238"/>
        <scheme val="minor"/>
      </rPr>
      <t>Dne 18.5.2022 doručeno z FÚ pro KK Vyrozumění o přeplatku v celkové výši 5.932.226 Kč, který bude vrácen MMR.
OČEKÁVÁME  VRATKU Z MMR  V CELKOVÉ  VÝŠI 5.932.226 Kč ZA OBA PROJEKTY KSÚS.</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</si>
  <si>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č.j.MMR-13442/2022-31ze dne 4.3.2022- návrh na jednání s GFŘ.
</t>
    </r>
    <r>
      <rPr>
        <b/>
        <sz val="11"/>
        <rFont val="Calibri"/>
        <family val="2"/>
        <charset val="238"/>
        <scheme val="minor"/>
      </rPr>
      <t>OČEKÁVÁME ROZSUDEK VE VĚCI SPRÁVNÍ ŽALOBY PROTI ZAMÍTAVÉMU ROZHODNUTÍ O PROMINUTÍ - Krajský soud v Ústí nad  Labem, sp. zn. 16 Af 2/2022</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</si>
  <si>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scheme val="minor"/>
      </rPr>
      <t>OČEKÁVÁME ROZSUDEK KRAJSKÉHO  SOUDU V ÚSTÍ N. LABEM O SPRÁVNÍ ŽALOBĚ (PV č. 21/2015), sp.zn.  16 Af 13/2021 A ROZSUDKY O SPRÁVNÍCH ŽALOBÁCH VE VĚCI NEPROMINUTÍ ODVODU, sp.zn. 16 AF 3/2022 (PV č.21/2015) a sp.zn. 16 Af 4/2022 (PV č. 22/2015)</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</si>
  <si>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OČEKÁVÁME ROZHODNUTÍ NSS O KASAČNÍ STÍŽNOSTI, sp. zn. 4 Afs 378/2021</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</si>
  <si>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t>
    </r>
    <r>
      <rPr>
        <b/>
        <sz val="11"/>
        <rFont val="Calibri"/>
        <family val="2"/>
        <charset val="238"/>
        <scheme val="minor"/>
      </rPr>
      <t xml:space="preserve">
OČEKÁVÁME ROZHODNUTÍ NSS O KASAČNÍ STÍŽNOSTI, sp. zn. 4 Afs 378/2021</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</si>
  <si>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Dne 18.2.2022 podala škola na Městský soud v Praze žalobu na nečinnost MMR, kterou dne 29.4.2022 změnila na žalobu zásahovopu. Dne 2.5.2022 doručeno Usnesení č.j. 9A 16/2022-77 ze dne 31.3.2022 - odmítnuta nečinnostní žaloba pro zmeškání lhůty</t>
    </r>
    <r>
      <rPr>
        <b/>
        <sz val="11"/>
        <rFont val="Calibri"/>
        <family val="2"/>
        <charset val="238"/>
      </rPr>
      <t xml:space="preserve">
</t>
    </r>
    <r>
      <rPr>
        <sz val="11"/>
        <rFont val="Calibri"/>
        <family val="2"/>
        <charset val="238"/>
      </rPr>
      <t xml:space="preserve">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OČEKÁVÁME  VRATKU Z MMR  V CELKOVÉ  VÝŠI 33.160.392 Kč.</t>
    </r>
  </si>
  <si>
    <r>
      <rPr>
        <sz val="11"/>
        <rFont val="Calibri"/>
        <family val="2"/>
        <charset val="238"/>
        <scheme val="minor"/>
      </rP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OČEKÁVÁME VRATKU Z MMR  VE VÝŠi 9.938.964,67 KČ A VÝZVU K  ČÁSTEČNÉMU VRÁCENÍ DOTACE VE VÝŠI 2.771.962,315 KČ
</t>
    </r>
    <r>
      <rPr>
        <sz val="11"/>
        <rFont val="Calibri"/>
        <family val="2"/>
        <charset val="238"/>
        <scheme val="minor"/>
      </rPr>
      <t>Dne 31.5.2022 podala KSÚS prostřednictvím ARROWS, advokátní kancelář, s.r.o. k Městskému soudu v Praze správní žalobu proti rozhodnutí MMR ze dne 31.3.2022 ve zněné opravného rozhodnutí ze dne 4.5.2022.</t>
    </r>
    <r>
      <rPr>
        <b/>
        <sz val="11"/>
        <rFont val="Calibri"/>
        <family val="2"/>
        <charset val="238"/>
        <scheme val="minor"/>
      </rPr>
      <t xml:space="preserve">
OČEKÁVÁME ROZSUDEK MĚSTSKÉHO SOUDU V PRAZE VE VĚCI SPRÁVNÍ ŽALOBY </t>
    </r>
  </si>
  <si>
    <t>CRR 
krácení dotace za I. až III. etapu</t>
  </si>
  <si>
    <t>MMR
výzva k vrácení dotace/ 
FÚ
odvod za porušení rozp. kázně za I. a II. etapu</t>
  </si>
  <si>
    <r>
      <rPr>
        <sz val="11"/>
        <rFont val="Calibri"/>
        <family val="2"/>
        <charset val="238"/>
        <scheme val="minor"/>
      </rPr>
      <t xml:space="preserve">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t>
    </r>
    <r>
      <rPr>
        <b/>
        <sz val="11"/>
        <rFont val="Calibri"/>
        <family val="2"/>
        <charset val="238"/>
        <scheme val="minor"/>
      </rPr>
      <t>OČEKÁVÁME Z MŠMT VYŘÍZENÍ PŘIPOMÍNEK 
V případě zamítnutí připomínek bude doručena výzva k vrácení dotace.
Rada KK bude o zjištění v projektu a o dalším postupu informována materiálem předloženým po doručení vyřízení připomínek z MŠMT.</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</si>
  <si>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</si>
  <si>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</si>
  <si>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</si>
  <si>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</si>
  <si>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</si>
  <si>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</si>
  <si>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 doručeno z MŠMT Vyřízení připomínek - zamítnuto.</t>
    </r>
    <r>
      <rPr>
        <b/>
        <sz val="11"/>
        <rFont val="Calibri"/>
        <family val="2"/>
        <charset val="238"/>
        <scheme val="minor"/>
      </rPr>
      <t xml:space="preserve"> Dne 13.5.2022 doručena výzva k vrácení části dotace ve výši 554.865,32 Kč se splatností 30 dnů od doručení.
</t>
    </r>
    <r>
      <rPr>
        <sz val="11"/>
        <rFont val="Calibri"/>
        <family val="2"/>
        <charset val="238"/>
        <scheme val="minor"/>
      </rPr>
      <t>Rada KK byla o zjištění v projektu a o dalším postupu informována materiálem předloženým dne 6.6.2022, viz usnesení č. RK 632/06/22. Vrácení dotace bude realizováno ve stanovené lhůtě.</t>
    </r>
    <r>
      <rPr>
        <b/>
        <sz val="11"/>
        <rFont val="Calibri"/>
        <family val="2"/>
        <charset val="238"/>
        <scheme val="minor"/>
      </rPr>
      <t xml:space="preserve">
SOŠS KV BUDE ŘEŠIT FINANČNÍ POSTIH JAKO ŠKODU 
</t>
    </r>
  </si>
  <si>
    <r>
      <t xml:space="preserve">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t>
    </r>
    <r>
      <rPr>
        <b/>
        <sz val="11"/>
        <rFont val="Calibri"/>
        <family val="2"/>
        <charset val="238"/>
        <scheme val="minor"/>
      </rPr>
      <t>Rada KK bude o zjištění v projektu a o dalším postupu informována materiálem předloženým dne 27.6.2022.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</si>
</sst>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8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29" fillId="0" borderId="0"/>
    <xf numFmtId="0" fontId="27" fillId="0" borderId="0"/>
    <xf numFmtId="0" fontId="30" fillId="0" borderId="0"/>
    <xf numFmtId="0" fontId="31" fillId="0" borderId="0"/>
    <xf numFmtId="0" fontId="26" fillId="0" borderId="0"/>
    <xf numFmtId="0" fontId="25" fillId="0" borderId="0"/>
    <xf numFmtId="0" fontId="24" fillId="0" borderId="0"/>
    <xf numFmtId="0" fontId="23" fillId="0" borderId="0"/>
    <xf numFmtId="0" fontId="22"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20" fillId="0" borderId="0"/>
    <xf numFmtId="0" fontId="19" fillId="0" borderId="0"/>
    <xf numFmtId="0" fontId="19" fillId="0" borderId="0"/>
    <xf numFmtId="0" fontId="18"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3" fillId="0" borderId="0"/>
    <xf numFmtId="0" fontId="13" fillId="0" borderId="0"/>
  </cellStyleXfs>
  <cellXfs count="587">
    <xf numFmtId="0" fontId="0" fillId="0" borderId="0" xfId="0"/>
    <xf numFmtId="0" fontId="33" fillId="0" borderId="30" xfId="0" applyFont="1" applyFill="1" applyBorder="1" applyAlignment="1">
      <alignment vertical="center" wrapText="1"/>
    </xf>
    <xf numFmtId="0" fontId="33" fillId="0" borderId="3" xfId="0" applyFont="1" applyFill="1" applyBorder="1" applyAlignment="1">
      <alignment vertical="center" wrapText="1"/>
    </xf>
    <xf numFmtId="0" fontId="42" fillId="0" borderId="0" xfId="0" applyFont="1" applyFill="1" applyBorder="1" applyAlignment="1"/>
    <xf numFmtId="0" fontId="43" fillId="0" borderId="0" xfId="0" applyFont="1" applyFill="1" applyBorder="1" applyAlignment="1">
      <alignment horizontal="left"/>
    </xf>
    <xf numFmtId="0" fontId="43" fillId="0" borderId="0" xfId="0" applyFont="1" applyFill="1" applyBorder="1" applyAlignment="1">
      <alignment horizontal="right"/>
    </xf>
    <xf numFmtId="0" fontId="44" fillId="0" borderId="0" xfId="0" applyFont="1" applyFill="1" applyBorder="1" applyAlignment="1">
      <alignment horizontal="left"/>
    </xf>
    <xf numFmtId="0" fontId="43" fillId="0" borderId="0" xfId="0" applyFont="1" applyFill="1" applyBorder="1" applyAlignment="1"/>
    <xf numFmtId="0" fontId="45" fillId="0" borderId="0" xfId="0" applyFont="1" applyAlignment="1">
      <alignment horizontal="right"/>
    </xf>
    <xf numFmtId="0" fontId="38" fillId="3" borderId="43" xfId="0" applyFont="1" applyFill="1" applyBorder="1" applyAlignment="1">
      <alignment horizontal="left" vertical="center" wrapText="1"/>
    </xf>
    <xf numFmtId="0" fontId="48" fillId="3" borderId="19"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48" fillId="3" borderId="31" xfId="0" applyFont="1" applyFill="1" applyBorder="1" applyAlignment="1">
      <alignment horizontal="center" vertical="center" wrapText="1"/>
    </xf>
    <xf numFmtId="0" fontId="48" fillId="3" borderId="46" xfId="0" applyFont="1" applyFill="1" applyBorder="1" applyAlignment="1">
      <alignment horizontal="center" vertical="center" wrapText="1"/>
    </xf>
    <xf numFmtId="0" fontId="48" fillId="3" borderId="32" xfId="0" applyFont="1" applyFill="1" applyBorder="1" applyAlignment="1">
      <alignment horizontal="center" vertical="center" wrapText="1"/>
    </xf>
    <xf numFmtId="0" fontId="48" fillId="3" borderId="16" xfId="0" applyFont="1" applyFill="1" applyBorder="1" applyAlignment="1">
      <alignment horizontal="center" vertical="center" wrapText="1"/>
    </xf>
    <xf numFmtId="4" fontId="50" fillId="0" borderId="47" xfId="0" applyNumberFormat="1" applyFont="1" applyFill="1" applyBorder="1" applyAlignment="1">
      <alignment horizontal="right" vertical="center" wrapText="1"/>
    </xf>
    <xf numFmtId="4" fontId="0" fillId="0" borderId="0" xfId="0" applyNumberFormat="1"/>
    <xf numFmtId="4" fontId="51" fillId="0" borderId="22" xfId="0" applyNumberFormat="1" applyFont="1" applyFill="1" applyBorder="1" applyAlignment="1">
      <alignment horizontal="right" vertical="center" wrapText="1"/>
    </xf>
    <xf numFmtId="4" fontId="52" fillId="0" borderId="18" xfId="0" applyNumberFormat="1" applyFont="1" applyFill="1" applyBorder="1" applyAlignment="1">
      <alignment horizontal="right" vertical="top" wrapText="1"/>
    </xf>
    <xf numFmtId="4" fontId="33" fillId="0" borderId="17" xfId="0" applyNumberFormat="1" applyFont="1" applyFill="1" applyBorder="1" applyAlignment="1">
      <alignment horizontal="right" vertical="center"/>
    </xf>
    <xf numFmtId="4" fontId="50" fillId="0" borderId="17" xfId="0" applyNumberFormat="1" applyFont="1" applyFill="1" applyBorder="1" applyAlignment="1">
      <alignment horizontal="right" vertical="center" wrapText="1"/>
    </xf>
    <xf numFmtId="0" fontId="0" fillId="0" borderId="0" xfId="0" applyBorder="1"/>
    <xf numFmtId="4" fontId="50" fillId="0" borderId="22" xfId="0" applyNumberFormat="1" applyFont="1" applyFill="1" applyBorder="1" applyAlignment="1">
      <alignment horizontal="right" vertical="center" wrapText="1"/>
    </xf>
    <xf numFmtId="4" fontId="52" fillId="0" borderId="48" xfId="0" applyNumberFormat="1" applyFont="1" applyFill="1" applyBorder="1" applyAlignment="1">
      <alignment horizontal="right" vertical="top" wrapText="1"/>
    </xf>
    <xf numFmtId="4" fontId="36" fillId="0" borderId="22" xfId="0" applyNumberFormat="1" applyFont="1" applyFill="1" applyBorder="1" applyAlignment="1">
      <alignment vertical="center" wrapText="1"/>
    </xf>
    <xf numFmtId="4" fontId="35" fillId="0" borderId="22" xfId="0" applyNumberFormat="1" applyFont="1" applyFill="1" applyBorder="1" applyAlignment="1">
      <alignment horizontal="right" wrapText="1"/>
    </xf>
    <xf numFmtId="4" fontId="40" fillId="0" borderId="18" xfId="0" applyNumberFormat="1" applyFont="1" applyFill="1" applyBorder="1" applyAlignment="1">
      <alignment horizontal="right" vertical="top" wrapText="1"/>
    </xf>
    <xf numFmtId="4" fontId="33" fillId="0" borderId="15" xfId="0" applyNumberFormat="1" applyFont="1" applyFill="1" applyBorder="1" applyAlignment="1">
      <alignment horizontal="right" vertical="center" wrapText="1"/>
    </xf>
    <xf numFmtId="4" fontId="54" fillId="0" borderId="17" xfId="0" applyNumberFormat="1" applyFont="1" applyFill="1" applyBorder="1" applyAlignment="1">
      <alignment horizontal="right" vertical="center" wrapText="1"/>
    </xf>
    <xf numFmtId="4" fontId="33" fillId="0" borderId="30" xfId="0" applyNumberFormat="1" applyFont="1" applyFill="1" applyBorder="1" applyAlignment="1">
      <alignment horizontal="right" vertical="center" wrapText="1"/>
    </xf>
    <xf numFmtId="4" fontId="36" fillId="0" borderId="17" xfId="0" applyNumberFormat="1" applyFont="1" applyFill="1" applyBorder="1" applyAlignment="1">
      <alignment horizontal="right" vertical="center" wrapText="1"/>
    </xf>
    <xf numFmtId="4" fontId="54" fillId="0" borderId="17" xfId="0" applyNumberFormat="1" applyFont="1" applyFill="1" applyBorder="1" applyAlignment="1">
      <alignment horizontal="right" vertical="center"/>
    </xf>
    <xf numFmtId="4" fontId="36" fillId="0" borderId="17" xfId="0" applyNumberFormat="1" applyFont="1" applyFill="1" applyBorder="1" applyAlignment="1">
      <alignment horizontal="right" vertical="center"/>
    </xf>
    <xf numFmtId="4" fontId="33" fillId="0" borderId="30" xfId="0" applyNumberFormat="1" applyFont="1" applyFill="1" applyBorder="1" applyAlignment="1">
      <alignment vertical="center"/>
    </xf>
    <xf numFmtId="4" fontId="33" fillId="0" borderId="20" xfId="0" applyNumberFormat="1" applyFont="1" applyFill="1" applyBorder="1" applyAlignment="1">
      <alignment vertical="center"/>
    </xf>
    <xf numFmtId="0" fontId="34" fillId="0" borderId="30" xfId="0" applyFont="1" applyFill="1" applyBorder="1" applyAlignment="1">
      <alignment vertical="center" wrapText="1"/>
    </xf>
    <xf numFmtId="4" fontId="33" fillId="0" borderId="50" xfId="0" applyNumberFormat="1" applyFont="1" applyFill="1" applyBorder="1" applyAlignment="1">
      <alignment vertical="center"/>
    </xf>
    <xf numFmtId="4" fontId="54"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8" fillId="0" borderId="56" xfId="0" applyFont="1" applyBorder="1" applyAlignment="1">
      <alignment horizontal="center" vertical="center"/>
    </xf>
    <xf numFmtId="0" fontId="55" fillId="0" borderId="40" xfId="0" applyFont="1" applyFill="1" applyBorder="1" applyAlignment="1">
      <alignment horizontal="right" vertical="center" wrapText="1"/>
    </xf>
    <xf numFmtId="4" fontId="33" fillId="0" borderId="50" xfId="0" applyNumberFormat="1" applyFont="1" applyFill="1" applyBorder="1" applyAlignment="1">
      <alignment horizontal="center" vertical="center"/>
    </xf>
    <xf numFmtId="4" fontId="56" fillId="0" borderId="48" xfId="0" applyNumberFormat="1" applyFont="1" applyFill="1" applyBorder="1" applyAlignment="1">
      <alignment vertical="center"/>
    </xf>
    <xf numFmtId="4" fontId="33" fillId="0" borderId="0" xfId="0" applyNumberFormat="1" applyFont="1" applyFill="1" applyBorder="1" applyAlignment="1">
      <alignment horizontal="center" vertical="center" wrapText="1"/>
    </xf>
    <xf numFmtId="0" fontId="33" fillId="0" borderId="50" xfId="0" applyFont="1" applyFill="1" applyBorder="1" applyAlignment="1">
      <alignment horizontal="center" vertical="center"/>
    </xf>
    <xf numFmtId="0" fontId="28" fillId="0" borderId="55" xfId="0" applyFont="1" applyBorder="1" applyAlignment="1">
      <alignment horizontal="center" vertical="center"/>
    </xf>
    <xf numFmtId="0" fontId="55" fillId="0" borderId="14" xfId="0" applyFont="1" applyFill="1" applyBorder="1" applyAlignment="1">
      <alignment horizontal="right" vertical="center" wrapText="1"/>
    </xf>
    <xf numFmtId="4" fontId="33" fillId="0" borderId="30" xfId="0" applyNumberFormat="1" applyFont="1" applyFill="1" applyBorder="1" applyAlignment="1">
      <alignment horizontal="center" vertical="center"/>
    </xf>
    <xf numFmtId="4" fontId="33" fillId="0" borderId="26" xfId="0" applyNumberFormat="1" applyFont="1" applyFill="1" applyBorder="1" applyAlignment="1">
      <alignment horizontal="center" vertical="center" wrapText="1"/>
    </xf>
    <xf numFmtId="0" fontId="33" fillId="0" borderId="30" xfId="0" applyFont="1" applyFill="1" applyBorder="1" applyAlignment="1">
      <alignment horizontal="center" vertical="center"/>
    </xf>
    <xf numFmtId="0" fontId="28" fillId="0" borderId="28" xfId="0" applyFont="1" applyBorder="1" applyAlignment="1">
      <alignment horizontal="center" vertical="center"/>
    </xf>
    <xf numFmtId="0" fontId="28" fillId="0" borderId="13" xfId="0" applyFont="1" applyBorder="1" applyAlignment="1">
      <alignment horizontal="right" vertical="center" wrapText="1"/>
    </xf>
    <xf numFmtId="4" fontId="33" fillId="0" borderId="59" xfId="0" applyNumberFormat="1" applyFont="1" applyBorder="1" applyAlignment="1">
      <alignment horizontal="center" vertical="center"/>
    </xf>
    <xf numFmtId="4" fontId="60" fillId="0" borderId="24" xfId="0" applyNumberFormat="1" applyFont="1" applyBorder="1" applyAlignment="1">
      <alignment vertical="center"/>
    </xf>
    <xf numFmtId="4" fontId="28"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3" fillId="0" borderId="0" xfId="0" applyFont="1" applyAlignment="1">
      <alignment horizontal="left" vertical="center"/>
    </xf>
    <xf numFmtId="0" fontId="0" fillId="0" borderId="0" xfId="0" applyAlignment="1">
      <alignment horizontal="center" vertical="center"/>
    </xf>
    <xf numFmtId="4" fontId="61" fillId="0" borderId="0" xfId="0" applyNumberFormat="1" applyFont="1" applyAlignment="1">
      <alignment horizontal="center" vertical="center"/>
    </xf>
    <xf numFmtId="4" fontId="0" fillId="0" borderId="0" xfId="0" applyNumberFormat="1" applyAlignment="1">
      <alignment vertical="center"/>
    </xf>
    <xf numFmtId="0" fontId="28" fillId="0" borderId="0" xfId="0" applyFont="1"/>
    <xf numFmtId="0" fontId="28"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3" fillId="0" borderId="0" xfId="0" applyFont="1" applyAlignment="1">
      <alignment horizontal="left"/>
    </xf>
    <xf numFmtId="4" fontId="32" fillId="0" borderId="0" xfId="0" applyNumberFormat="1" applyFont="1" applyBorder="1" applyAlignment="1">
      <alignment horizontal="right" vertical="center" wrapText="1"/>
    </xf>
    <xf numFmtId="10" fontId="32"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6" fillId="0" borderId="0" xfId="0" applyNumberFormat="1" applyFont="1" applyFill="1" applyBorder="1" applyAlignment="1">
      <alignment vertical="center"/>
    </xf>
    <xf numFmtId="4" fontId="57" fillId="0" borderId="0" xfId="0" applyNumberFormat="1" applyFont="1" applyFill="1" applyBorder="1" applyAlignment="1">
      <alignment horizontal="right" vertical="center"/>
    </xf>
    <xf numFmtId="4" fontId="60" fillId="0" borderId="0" xfId="0" applyNumberFormat="1" applyFont="1" applyBorder="1" applyAlignment="1">
      <alignment vertical="center"/>
    </xf>
    <xf numFmtId="4" fontId="28"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3" fillId="0" borderId="0" xfId="0" applyNumberFormat="1" applyFont="1" applyFill="1" applyBorder="1" applyAlignment="1">
      <alignment horizontal="right" vertical="center"/>
    </xf>
    <xf numFmtId="0" fontId="28" fillId="0" borderId="0" xfId="0" applyFont="1" applyFill="1" applyAlignment="1">
      <alignment vertical="center"/>
    </xf>
    <xf numFmtId="0" fontId="33" fillId="0" borderId="27" xfId="0" applyFont="1" applyFill="1" applyBorder="1" applyAlignment="1">
      <alignment vertical="center" wrapText="1"/>
    </xf>
    <xf numFmtId="4" fontId="33" fillId="0" borderId="3" xfId="0" applyNumberFormat="1" applyFont="1" applyFill="1" applyBorder="1" applyAlignment="1">
      <alignment vertical="center"/>
    </xf>
    <xf numFmtId="0" fontId="39" fillId="4" borderId="62" xfId="0" applyFont="1" applyFill="1" applyBorder="1" applyAlignment="1">
      <alignment vertical="center" wrapText="1"/>
    </xf>
    <xf numFmtId="0" fontId="39" fillId="4" borderId="44" xfId="0" applyFont="1" applyFill="1" applyBorder="1" applyAlignment="1">
      <alignment vertical="center"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0" fontId="48" fillId="4" borderId="8" xfId="0" applyFont="1" applyFill="1" applyBorder="1" applyAlignment="1">
      <alignment horizontal="center" vertical="center" wrapText="1"/>
    </xf>
    <xf numFmtId="0" fontId="48" fillId="4" borderId="31" xfId="0" applyFont="1" applyFill="1" applyBorder="1" applyAlignment="1">
      <alignment horizontal="center" vertical="center" wrapText="1"/>
    </xf>
    <xf numFmtId="0" fontId="48" fillId="4" borderId="29" xfId="0" applyFont="1" applyFill="1" applyBorder="1" applyAlignment="1">
      <alignment horizontal="center" vertical="center" wrapText="1"/>
    </xf>
    <xf numFmtId="0" fontId="48" fillId="4" borderId="19" xfId="0" applyFont="1" applyFill="1" applyBorder="1" applyAlignment="1">
      <alignment horizontal="center" vertical="center" wrapText="1"/>
    </xf>
    <xf numFmtId="4" fontId="33" fillId="2" borderId="30" xfId="0" applyNumberFormat="1" applyFont="1" applyFill="1" applyBorder="1" applyAlignment="1">
      <alignment horizontal="right" vertical="center"/>
    </xf>
    <xf numFmtId="4" fontId="33" fillId="2" borderId="27" xfId="0" applyNumberFormat="1" applyFont="1" applyFill="1" applyBorder="1" applyAlignment="1">
      <alignment horizontal="right" vertical="center"/>
    </xf>
    <xf numFmtId="4" fontId="33" fillId="2" borderId="55" xfId="0" applyNumberFormat="1" applyFont="1" applyFill="1" applyBorder="1" applyAlignment="1">
      <alignment horizontal="right" vertical="center"/>
    </xf>
    <xf numFmtId="0" fontId="33" fillId="0" borderId="0" xfId="0" applyFont="1" applyFill="1" applyBorder="1" applyAlignment="1">
      <alignment vertical="center" wrapText="1"/>
    </xf>
    <xf numFmtId="4" fontId="33" fillId="2" borderId="14" xfId="0" applyNumberFormat="1" applyFont="1" applyFill="1" applyBorder="1" applyAlignment="1">
      <alignment horizontal="right" vertical="center"/>
    </xf>
    <xf numFmtId="4" fontId="28" fillId="4" borderId="64" xfId="0" applyNumberFormat="1" applyFont="1" applyFill="1" applyBorder="1" applyAlignment="1">
      <alignment horizontal="right" vertical="center"/>
    </xf>
    <xf numFmtId="4" fontId="28" fillId="4" borderId="68" xfId="0" applyNumberFormat="1" applyFont="1" applyFill="1" applyBorder="1" applyAlignment="1">
      <alignment horizontal="right" vertical="center"/>
    </xf>
    <xf numFmtId="4" fontId="28" fillId="4" borderId="69" xfId="0" applyNumberFormat="1" applyFont="1" applyFill="1" applyBorder="1" applyAlignment="1">
      <alignment horizontal="right" vertical="center"/>
    </xf>
    <xf numFmtId="4" fontId="28" fillId="4" borderId="63" xfId="0" applyNumberFormat="1" applyFont="1" applyFill="1" applyBorder="1" applyAlignment="1">
      <alignment horizontal="right" vertical="center"/>
    </xf>
    <xf numFmtId="10" fontId="37" fillId="4" borderId="68" xfId="0" applyNumberFormat="1" applyFont="1" applyFill="1" applyBorder="1" applyAlignment="1">
      <alignment horizontal="center" vertical="center" wrapText="1"/>
    </xf>
    <xf numFmtId="0" fontId="28" fillId="0" borderId="4" xfId="0" applyFont="1" applyBorder="1" applyAlignment="1">
      <alignment horizontal="center" vertical="center"/>
    </xf>
    <xf numFmtId="0" fontId="56" fillId="0" borderId="15" xfId="0" applyFont="1" applyFill="1" applyBorder="1" applyAlignment="1">
      <alignment horizontal="right" vertical="center" wrapText="1"/>
    </xf>
    <xf numFmtId="0" fontId="33" fillId="0" borderId="15"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54"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42" xfId="0" applyFont="1" applyFill="1" applyBorder="1" applyAlignment="1">
      <alignment horizontal="center" vertical="center"/>
    </xf>
    <xf numFmtId="4" fontId="56" fillId="0" borderId="11" xfId="0" applyNumberFormat="1" applyFont="1" applyFill="1" applyBorder="1" applyAlignment="1">
      <alignment vertical="center"/>
    </xf>
    <xf numFmtId="4" fontId="33" fillId="0" borderId="4" xfId="0" applyNumberFormat="1" applyFont="1" applyFill="1" applyBorder="1" applyAlignment="1">
      <alignment horizontal="center" vertical="center" wrapText="1"/>
    </xf>
    <xf numFmtId="4" fontId="33" fillId="0" borderId="42" xfId="0" applyNumberFormat="1" applyFont="1" applyFill="1" applyBorder="1" applyAlignment="1">
      <alignment horizontal="center" vertical="center" wrapText="1"/>
    </xf>
    <xf numFmtId="0" fontId="28" fillId="0" borderId="14" xfId="0" applyFont="1" applyBorder="1" applyAlignment="1">
      <alignment horizontal="right" vertical="center" wrapText="1"/>
    </xf>
    <xf numFmtId="0" fontId="33" fillId="0" borderId="20" xfId="0" applyFont="1" applyBorder="1" applyAlignment="1">
      <alignment horizontal="center" vertical="center"/>
    </xf>
    <xf numFmtId="0" fontId="33" fillId="0" borderId="30" xfId="0" applyFont="1" applyBorder="1" applyAlignment="1">
      <alignment horizontal="center" vertical="center"/>
    </xf>
    <xf numFmtId="4" fontId="60" fillId="0" borderId="27" xfId="0" applyNumberFormat="1" applyFont="1" applyFill="1" applyBorder="1" applyAlignment="1">
      <alignment vertical="center"/>
    </xf>
    <xf numFmtId="4" fontId="28" fillId="0" borderId="2" xfId="0" applyNumberFormat="1" applyFont="1" applyFill="1" applyBorder="1" applyAlignment="1">
      <alignment vertical="center"/>
    </xf>
    <xf numFmtId="0" fontId="66" fillId="0" borderId="0" xfId="0" applyFont="1" applyBorder="1" applyAlignment="1">
      <alignment horizontal="center" vertical="center"/>
    </xf>
    <xf numFmtId="0" fontId="0" fillId="0" borderId="0" xfId="0" applyBorder="1" applyAlignment="1">
      <alignment horizontal="left" vertical="center" wrapText="1"/>
    </xf>
    <xf numFmtId="4" fontId="32" fillId="0" borderId="0" xfId="0" applyNumberFormat="1" applyFont="1" applyFill="1" applyBorder="1" applyAlignment="1">
      <alignment horizontal="right" vertical="center" wrapText="1"/>
    </xf>
    <xf numFmtId="4" fontId="40" fillId="0" borderId="0" xfId="0" applyNumberFormat="1" applyFont="1" applyFill="1" applyBorder="1" applyAlignment="1">
      <alignment horizontal="center" vertical="center"/>
    </xf>
    <xf numFmtId="4" fontId="40" fillId="0" borderId="0" xfId="0" applyNumberFormat="1" applyFont="1" applyBorder="1" applyAlignment="1">
      <alignment vertical="center"/>
    </xf>
    <xf numFmtId="4" fontId="40" fillId="0" borderId="0" xfId="0" applyNumberFormat="1" applyFont="1" applyBorder="1" applyAlignment="1">
      <alignment horizontal="right" vertical="center" wrapText="1"/>
    </xf>
    <xf numFmtId="4" fontId="0" fillId="0" borderId="0" xfId="0" applyNumberFormat="1" applyFill="1"/>
    <xf numFmtId="4" fontId="33" fillId="0" borderId="52" xfId="0" applyNumberFormat="1" applyFont="1" applyFill="1" applyBorder="1" applyAlignment="1">
      <alignment vertical="center"/>
    </xf>
    <xf numFmtId="4" fontId="54" fillId="0" borderId="22" xfId="0" applyNumberFormat="1" applyFont="1" applyFill="1" applyBorder="1" applyAlignment="1">
      <alignment horizontal="right" vertical="center" wrapText="1"/>
    </xf>
    <xf numFmtId="4" fontId="33" fillId="0" borderId="51" xfId="0" applyNumberFormat="1" applyFont="1" applyFill="1" applyBorder="1" applyAlignment="1">
      <alignment vertical="center"/>
    </xf>
    <xf numFmtId="10" fontId="33" fillId="0" borderId="52" xfId="0" applyNumberFormat="1" applyFont="1" applyFill="1" applyBorder="1" applyAlignment="1">
      <alignment horizontal="center" vertical="center"/>
    </xf>
    <xf numFmtId="0" fontId="33" fillId="0" borderId="52" xfId="0" applyFont="1" applyFill="1" applyBorder="1" applyAlignment="1">
      <alignment vertical="center" wrapText="1"/>
    </xf>
    <xf numFmtId="4" fontId="33" fillId="0" borderId="14" xfId="0" applyNumberFormat="1" applyFont="1" applyFill="1" applyBorder="1" applyAlignment="1">
      <alignment vertical="center" wrapText="1"/>
    </xf>
    <xf numFmtId="0" fontId="64" fillId="0" borderId="0" xfId="0" applyFont="1" applyFill="1"/>
    <xf numFmtId="0" fontId="67" fillId="0" borderId="0" xfId="0" applyFont="1" applyFill="1" applyBorder="1" applyAlignment="1"/>
    <xf numFmtId="10" fontId="33" fillId="0" borderId="30" xfId="0" applyNumberFormat="1" applyFont="1" applyFill="1" applyBorder="1" applyAlignment="1">
      <alignment horizontal="center" vertical="center"/>
    </xf>
    <xf numFmtId="4" fontId="36" fillId="0" borderId="1" xfId="0" applyNumberFormat="1" applyFont="1" applyFill="1" applyBorder="1" applyAlignment="1">
      <alignment horizontal="right" vertical="center"/>
    </xf>
    <xf numFmtId="4" fontId="36" fillId="0" borderId="3" xfId="0" applyNumberFormat="1" applyFont="1" applyFill="1" applyBorder="1" applyAlignment="1">
      <alignment horizontal="right" vertical="center"/>
    </xf>
    <xf numFmtId="0" fontId="28" fillId="3" borderId="69" xfId="0" applyFont="1" applyFill="1" applyBorder="1" applyAlignment="1">
      <alignment horizontal="center" vertical="center"/>
    </xf>
    <xf numFmtId="0" fontId="28" fillId="3" borderId="65" xfId="0" applyFont="1" applyFill="1" applyBorder="1" applyAlignment="1">
      <alignment vertical="center" wrapText="1"/>
    </xf>
    <xf numFmtId="0" fontId="28" fillId="3" borderId="65" xfId="0" applyFont="1" applyFill="1" applyBorder="1" applyAlignment="1">
      <alignment horizontal="left" vertical="center" wrapText="1"/>
    </xf>
    <xf numFmtId="4" fontId="28" fillId="3" borderId="70" xfId="0" applyNumberFormat="1" applyFont="1" applyFill="1" applyBorder="1" applyAlignment="1">
      <alignment horizontal="right" vertical="center"/>
    </xf>
    <xf numFmtId="4" fontId="37" fillId="3" borderId="65" xfId="0" applyNumberFormat="1" applyFont="1" applyFill="1" applyBorder="1" applyAlignment="1">
      <alignment horizontal="left" vertical="center"/>
    </xf>
    <xf numFmtId="4" fontId="28" fillId="3" borderId="68" xfId="0" applyNumberFormat="1" applyFont="1" applyFill="1" applyBorder="1" applyAlignment="1">
      <alignment horizontal="right" vertical="center"/>
    </xf>
    <xf numFmtId="4" fontId="28" fillId="3" borderId="69" xfId="0" applyNumberFormat="1" applyFont="1" applyFill="1" applyBorder="1" applyAlignment="1">
      <alignment horizontal="right" vertical="center"/>
    </xf>
    <xf numFmtId="4" fontId="28" fillId="3" borderId="63" xfId="0" applyNumberFormat="1" applyFont="1" applyFill="1" applyBorder="1" applyAlignment="1">
      <alignment horizontal="right" vertical="center"/>
    </xf>
    <xf numFmtId="10" fontId="28" fillId="3" borderId="68" xfId="0" applyNumberFormat="1" applyFont="1" applyFill="1" applyBorder="1" applyAlignment="1">
      <alignment horizontal="center" vertical="center"/>
    </xf>
    <xf numFmtId="4" fontId="57" fillId="0" borderId="14" xfId="0" applyNumberFormat="1" applyFont="1" applyFill="1" applyBorder="1" applyAlignment="1">
      <alignment horizontal="right" vertical="center"/>
    </xf>
    <xf numFmtId="4" fontId="33" fillId="0" borderId="42" xfId="0" applyNumberFormat="1" applyFont="1" applyFill="1" applyBorder="1" applyAlignment="1">
      <alignment vertical="center"/>
    </xf>
    <xf numFmtId="0" fontId="0" fillId="0" borderId="1" xfId="0" applyBorder="1" applyAlignment="1">
      <alignment horizontal="left" vertical="center" wrapText="1"/>
    </xf>
    <xf numFmtId="0" fontId="72" fillId="0" borderId="0" xfId="0" applyFont="1"/>
    <xf numFmtId="0" fontId="72" fillId="0" borderId="0" xfId="0" applyFont="1" applyAlignment="1">
      <alignment horizontal="right"/>
    </xf>
    <xf numFmtId="0" fontId="73" fillId="5" borderId="11" xfId="0" applyFont="1" applyFill="1" applyBorder="1" applyAlignment="1">
      <alignment horizontal="left" vertical="center" wrapText="1"/>
    </xf>
    <xf numFmtId="0" fontId="73" fillId="5" borderId="5" xfId="0" applyFont="1" applyFill="1" applyBorder="1" applyAlignment="1">
      <alignment horizontal="left" vertical="center" wrapText="1"/>
    </xf>
    <xf numFmtId="0" fontId="73" fillId="5" borderId="4" xfId="0" applyFont="1" applyFill="1" applyBorder="1" applyAlignment="1">
      <alignment horizontal="left" vertical="center" wrapText="1"/>
    </xf>
    <xf numFmtId="4" fontId="75" fillId="4" borderId="56" xfId="0" applyNumberFormat="1" applyFont="1" applyFill="1" applyBorder="1" applyAlignment="1">
      <alignment horizontal="right" vertical="center"/>
    </xf>
    <xf numFmtId="4" fontId="75" fillId="5" borderId="73" xfId="0" applyNumberFormat="1" applyFont="1" applyFill="1" applyBorder="1" applyAlignment="1">
      <alignment horizontal="right" vertical="center"/>
    </xf>
    <xf numFmtId="4" fontId="78" fillId="8" borderId="74" xfId="0" applyNumberFormat="1" applyFont="1" applyFill="1" applyBorder="1" applyAlignment="1">
      <alignment horizontal="right" vertical="center"/>
    </xf>
    <xf numFmtId="4" fontId="75" fillId="5" borderId="60" xfId="0" applyNumberFormat="1" applyFont="1" applyFill="1" applyBorder="1" applyAlignment="1">
      <alignment horizontal="right" vertical="center"/>
    </xf>
    <xf numFmtId="4" fontId="75" fillId="5" borderId="61" xfId="0" applyNumberFormat="1" applyFont="1" applyFill="1" applyBorder="1" applyAlignment="1">
      <alignment horizontal="right" vertical="center"/>
    </xf>
    <xf numFmtId="10" fontId="76" fillId="5" borderId="18" xfId="0" applyNumberFormat="1" applyFont="1" applyFill="1" applyBorder="1" applyAlignment="1">
      <alignment horizontal="center" vertical="center"/>
    </xf>
    <xf numFmtId="0" fontId="0" fillId="0" borderId="75" xfId="0" applyFill="1" applyBorder="1" applyAlignment="1">
      <alignment vertical="center"/>
    </xf>
    <xf numFmtId="10" fontId="79" fillId="0" borderId="0" xfId="0" applyNumberFormat="1" applyFont="1" applyFill="1" applyBorder="1" applyAlignment="1">
      <alignment horizontal="center" vertical="center"/>
    </xf>
    <xf numFmtId="0" fontId="0" fillId="0" borderId="0" xfId="0" applyFill="1" applyBorder="1"/>
    <xf numFmtId="0" fontId="64" fillId="0" borderId="0" xfId="0" applyFont="1" applyFill="1" applyBorder="1" applyAlignment="1">
      <alignment vertical="center"/>
    </xf>
    <xf numFmtId="0" fontId="79" fillId="0" borderId="0" xfId="0" applyFont="1" applyFill="1" applyBorder="1" applyAlignment="1">
      <alignment horizontal="left" vertical="center" wrapText="1"/>
    </xf>
    <xf numFmtId="4" fontId="79" fillId="0" borderId="0" xfId="0" applyNumberFormat="1" applyFont="1" applyFill="1" applyBorder="1" applyAlignment="1">
      <alignment horizontal="right" vertical="center"/>
    </xf>
    <xf numFmtId="0" fontId="80" fillId="0" borderId="0" xfId="0" applyFont="1" applyFill="1" applyBorder="1" applyAlignment="1">
      <alignment horizontal="left" vertical="center" wrapText="1"/>
    </xf>
    <xf numFmtId="4" fontId="80" fillId="0" borderId="0" xfId="0" applyNumberFormat="1" applyFont="1" applyFill="1" applyBorder="1" applyAlignment="1">
      <alignment horizontal="right" vertical="center"/>
    </xf>
    <xf numFmtId="4" fontId="72" fillId="0" borderId="0" xfId="0" applyNumberFormat="1" applyFont="1" applyFill="1" applyBorder="1" applyAlignment="1">
      <alignment horizontal="right" vertical="center"/>
    </xf>
    <xf numFmtId="10" fontId="80" fillId="0" borderId="0" xfId="0" applyNumberFormat="1" applyFont="1" applyFill="1" applyBorder="1" applyAlignment="1">
      <alignment horizontal="center" vertical="center"/>
    </xf>
    <xf numFmtId="0" fontId="72" fillId="0" borderId="0" xfId="0" applyFont="1" applyFill="1" applyBorder="1" applyAlignment="1">
      <alignment horizontal="right"/>
    </xf>
    <xf numFmtId="4" fontId="77" fillId="0" borderId="2" xfId="0" applyNumberFormat="1" applyFont="1" applyFill="1" applyBorder="1" applyAlignment="1">
      <alignment horizontal="right" vertical="center"/>
    </xf>
    <xf numFmtId="4" fontId="78" fillId="0" borderId="2" xfId="0" applyNumberFormat="1" applyFont="1" applyFill="1" applyBorder="1" applyAlignment="1">
      <alignment horizontal="right" vertical="center"/>
    </xf>
    <xf numFmtId="4" fontId="75" fillId="8" borderId="2" xfId="0" applyNumberFormat="1" applyFont="1" applyFill="1" applyBorder="1" applyAlignment="1">
      <alignment horizontal="right" vertical="center"/>
    </xf>
    <xf numFmtId="0" fontId="76" fillId="0" borderId="0" xfId="0" applyFont="1"/>
    <xf numFmtId="10" fontId="76" fillId="0" borderId="0" xfId="0" applyNumberFormat="1" applyFont="1"/>
    <xf numFmtId="0" fontId="76" fillId="0" borderId="1" xfId="0" applyFont="1" applyBorder="1" applyAlignment="1">
      <alignment horizontal="center" vertical="top"/>
    </xf>
    <xf numFmtId="0" fontId="75" fillId="3" borderId="14" xfId="0" applyFont="1" applyFill="1" applyBorder="1" applyAlignment="1">
      <alignment horizontal="left" vertical="center" wrapText="1"/>
    </xf>
    <xf numFmtId="4" fontId="75" fillId="3" borderId="1" xfId="0" applyNumberFormat="1" applyFont="1" applyFill="1" applyBorder="1" applyAlignment="1">
      <alignment horizontal="right" vertical="center"/>
    </xf>
    <xf numFmtId="4" fontId="36" fillId="0" borderId="18" xfId="0" applyNumberFormat="1" applyFont="1" applyFill="1" applyBorder="1" applyAlignment="1">
      <alignment horizontal="right" vertical="center" wrapText="1"/>
    </xf>
    <xf numFmtId="4" fontId="36" fillId="2" borderId="17" xfId="0" applyNumberFormat="1" applyFont="1" applyFill="1" applyBorder="1" applyAlignment="1">
      <alignment vertical="center" wrapText="1"/>
    </xf>
    <xf numFmtId="0" fontId="33" fillId="0" borderId="17" xfId="0" applyFont="1" applyBorder="1" applyAlignment="1">
      <alignment vertical="center" wrapText="1"/>
    </xf>
    <xf numFmtId="4" fontId="36" fillId="0" borderId="62" xfId="0" applyNumberFormat="1" applyFont="1" applyFill="1" applyBorder="1" applyAlignment="1">
      <alignment horizontal="right" vertical="center"/>
    </xf>
    <xf numFmtId="4" fontId="54" fillId="0" borderId="17" xfId="0" applyNumberFormat="1" applyFont="1" applyFill="1" applyBorder="1" applyAlignment="1">
      <alignment vertical="center" wrapText="1"/>
    </xf>
    <xf numFmtId="4" fontId="28" fillId="6" borderId="68" xfId="0" applyNumberFormat="1" applyFont="1" applyFill="1" applyBorder="1" applyAlignment="1">
      <alignment horizontal="right" vertical="center"/>
    </xf>
    <xf numFmtId="4" fontId="0" fillId="0" borderId="0" xfId="0" applyNumberFormat="1" applyFill="1" applyAlignment="1">
      <alignment horizontal="center" vertical="center"/>
    </xf>
    <xf numFmtId="4" fontId="28" fillId="0" borderId="0" xfId="0" applyNumberFormat="1" applyFont="1" applyFill="1" applyAlignment="1">
      <alignment vertical="center"/>
    </xf>
    <xf numFmtId="4" fontId="75" fillId="4" borderId="15" xfId="0" applyNumberFormat="1" applyFont="1" applyFill="1" applyBorder="1" applyAlignment="1">
      <alignment horizontal="right" vertical="center"/>
    </xf>
    <xf numFmtId="0" fontId="74" fillId="5" borderId="31" xfId="0" applyFont="1" applyFill="1" applyBorder="1" applyAlignment="1">
      <alignment horizontal="center" vertical="center" wrapText="1"/>
    </xf>
    <xf numFmtId="0" fontId="74" fillId="5" borderId="19" xfId="0" applyFont="1" applyFill="1" applyBorder="1" applyAlignment="1">
      <alignment horizontal="center" vertical="center" wrapText="1"/>
    </xf>
    <xf numFmtId="0" fontId="74" fillId="5" borderId="7" xfId="0" applyFont="1" applyFill="1" applyBorder="1" applyAlignment="1">
      <alignment horizontal="center" vertical="center" wrapText="1"/>
    </xf>
    <xf numFmtId="0" fontId="74" fillId="5" borderId="8" xfId="0" applyFont="1" applyFill="1" applyBorder="1" applyAlignment="1">
      <alignment horizontal="center" vertical="center" wrapText="1"/>
    </xf>
    <xf numFmtId="4" fontId="76" fillId="0" borderId="24" xfId="0" applyNumberFormat="1" applyFont="1" applyBorder="1" applyAlignment="1">
      <alignment horizontal="center" vertical="center"/>
    </xf>
    <xf numFmtId="10" fontId="76" fillId="0" borderId="24" xfId="0" applyNumberFormat="1" applyFont="1" applyFill="1" applyBorder="1" applyAlignment="1">
      <alignment horizontal="center" vertical="center"/>
    </xf>
    <xf numFmtId="0" fontId="77" fillId="0" borderId="16" xfId="0" applyFont="1" applyFill="1" applyBorder="1" applyAlignment="1">
      <alignment horizontal="left" vertical="center" wrapText="1"/>
    </xf>
    <xf numFmtId="4" fontId="76" fillId="0" borderId="59" xfId="0" applyNumberFormat="1" applyFont="1" applyBorder="1" applyAlignment="1">
      <alignment horizontal="right" vertical="center"/>
    </xf>
    <xf numFmtId="4" fontId="76" fillId="0" borderId="12" xfId="0" applyNumberFormat="1" applyFont="1" applyBorder="1" applyAlignment="1">
      <alignment horizontal="right" vertical="center"/>
    </xf>
    <xf numFmtId="4" fontId="76" fillId="0" borderId="10" xfId="0" applyNumberFormat="1" applyFont="1" applyBorder="1" applyAlignment="1">
      <alignment horizontal="right" vertical="center"/>
    </xf>
    <xf numFmtId="4" fontId="76" fillId="0" borderId="0" xfId="0" applyNumberFormat="1" applyFont="1" applyFill="1" applyBorder="1" applyAlignment="1">
      <alignment horizontal="left" vertical="center" wrapText="1"/>
    </xf>
    <xf numFmtId="0" fontId="75" fillId="0" borderId="0" xfId="0" applyFont="1" applyFill="1" applyBorder="1" applyAlignment="1">
      <alignment horizontal="left" vertical="center" wrapText="1"/>
    </xf>
    <xf numFmtId="4" fontId="75" fillId="0" borderId="0" xfId="0" applyNumberFormat="1" applyFont="1" applyFill="1" applyBorder="1" applyAlignment="1">
      <alignment horizontal="right" vertical="center"/>
    </xf>
    <xf numFmtId="4" fontId="76" fillId="0" borderId="9" xfId="0" applyNumberFormat="1" applyFont="1" applyBorder="1" applyAlignment="1">
      <alignment horizontal="center" vertical="center"/>
    </xf>
    <xf numFmtId="4" fontId="78" fillId="3" borderId="11" xfId="0" applyNumberFormat="1" applyFont="1" applyFill="1" applyBorder="1" applyAlignment="1">
      <alignment horizontal="right" vertical="center"/>
    </xf>
    <xf numFmtId="4" fontId="75" fillId="4" borderId="11" xfId="0" applyNumberFormat="1" applyFont="1" applyFill="1" applyBorder="1" applyAlignment="1">
      <alignment horizontal="right" vertical="center"/>
    </xf>
    <xf numFmtId="0" fontId="74" fillId="5" borderId="22" xfId="0" applyFont="1" applyFill="1" applyBorder="1" applyAlignment="1">
      <alignment horizontal="center" vertical="center" wrapText="1"/>
    </xf>
    <xf numFmtId="4" fontId="75" fillId="4" borderId="72" xfId="0" applyNumberFormat="1" applyFont="1" applyFill="1" applyBorder="1" applyAlignment="1">
      <alignment horizontal="right" vertical="center"/>
    </xf>
    <xf numFmtId="4" fontId="81" fillId="0" borderId="4" xfId="0" applyNumberFormat="1" applyFont="1" applyFill="1" applyBorder="1" applyAlignment="1">
      <alignment horizontal="right" vertical="center"/>
    </xf>
    <xf numFmtId="0" fontId="76" fillId="0" borderId="1" xfId="0" applyFont="1" applyFill="1" applyBorder="1" applyAlignment="1">
      <alignment horizontal="center" vertical="top" wrapText="1"/>
    </xf>
    <xf numFmtId="0" fontId="45" fillId="0" borderId="0" xfId="0" applyFont="1" applyFill="1"/>
    <xf numFmtId="0" fontId="75" fillId="0" borderId="0" xfId="0" applyFont="1"/>
    <xf numFmtId="0" fontId="75" fillId="0" borderId="0" xfId="0" applyFont="1" applyFill="1" applyBorder="1" applyAlignment="1">
      <alignment vertical="center"/>
    </xf>
    <xf numFmtId="4" fontId="78" fillId="8" borderId="72" xfId="0" applyNumberFormat="1" applyFont="1" applyFill="1" applyBorder="1" applyAlignment="1">
      <alignment horizontal="right" vertical="center"/>
    </xf>
    <xf numFmtId="4" fontId="82" fillId="0" borderId="2" xfId="0" applyNumberFormat="1" applyFont="1" applyFill="1" applyBorder="1" applyAlignment="1">
      <alignment horizontal="right" vertical="center"/>
    </xf>
    <xf numFmtId="4" fontId="75" fillId="0" borderId="2" xfId="0" applyNumberFormat="1" applyFont="1" applyFill="1" applyBorder="1" applyAlignment="1">
      <alignment horizontal="right" vertical="center"/>
    </xf>
    <xf numFmtId="0" fontId="75" fillId="4" borderId="13" xfId="0" applyFont="1" applyFill="1" applyBorder="1" applyAlignment="1">
      <alignment horizontal="left" vertical="center" wrapText="1"/>
    </xf>
    <xf numFmtId="4" fontId="75" fillId="4" borderId="59" xfId="0" applyNumberFormat="1" applyFont="1" applyFill="1" applyBorder="1" applyAlignment="1">
      <alignment horizontal="right" vertical="center"/>
    </xf>
    <xf numFmtId="4" fontId="75" fillId="4" borderId="71" xfId="0" applyNumberFormat="1" applyFont="1" applyFill="1" applyBorder="1" applyAlignment="1">
      <alignment horizontal="right" vertical="center"/>
    </xf>
    <xf numFmtId="4" fontId="75" fillId="4" borderId="10" xfId="0" applyNumberFormat="1" applyFont="1" applyFill="1" applyBorder="1" applyAlignment="1">
      <alignment horizontal="right" vertical="center"/>
    </xf>
    <xf numFmtId="4" fontId="75" fillId="4" borderId="9" xfId="0" applyNumberFormat="1" applyFont="1" applyFill="1" applyBorder="1" applyAlignment="1">
      <alignment horizontal="right" vertical="center"/>
    </xf>
    <xf numFmtId="165" fontId="75" fillId="4" borderId="18" xfId="0" applyNumberFormat="1" applyFont="1" applyFill="1" applyBorder="1" applyAlignment="1">
      <alignment horizontal="center" vertical="center"/>
    </xf>
    <xf numFmtId="165" fontId="75" fillId="4" borderId="24" xfId="0" applyNumberFormat="1" applyFont="1" applyFill="1" applyBorder="1" applyAlignment="1">
      <alignment horizontal="center" vertical="center"/>
    </xf>
    <xf numFmtId="0" fontId="78" fillId="0" borderId="14" xfId="0" applyFont="1" applyFill="1" applyBorder="1" applyAlignment="1">
      <alignment horizontal="left" vertical="center" wrapText="1"/>
    </xf>
    <xf numFmtId="4" fontId="78" fillId="0" borderId="30" xfId="0" applyNumberFormat="1" applyFont="1" applyFill="1" applyBorder="1" applyAlignment="1">
      <alignment horizontal="right" vertical="center"/>
    </xf>
    <xf numFmtId="4" fontId="78" fillId="0" borderId="55" xfId="0" applyNumberFormat="1" applyFont="1" applyFill="1" applyBorder="1" applyAlignment="1">
      <alignment horizontal="right" vertical="center"/>
    </xf>
    <xf numFmtId="4" fontId="78" fillId="0" borderId="1" xfId="0" applyNumberFormat="1" applyFont="1" applyFill="1" applyBorder="1" applyAlignment="1">
      <alignment horizontal="right" vertical="center"/>
    </xf>
    <xf numFmtId="4" fontId="78" fillId="0" borderId="20" xfId="0" applyNumberFormat="1" applyFont="1" applyFill="1" applyBorder="1" applyAlignment="1">
      <alignment horizontal="right" vertical="center"/>
    </xf>
    <xf numFmtId="165" fontId="78" fillId="0" borderId="17" xfId="0" applyNumberFormat="1" applyFont="1" applyFill="1" applyBorder="1" applyAlignment="1">
      <alignment horizontal="center" vertical="center"/>
    </xf>
    <xf numFmtId="0" fontId="83" fillId="0" borderId="0" xfId="0" applyFont="1"/>
    <xf numFmtId="4" fontId="33" fillId="0" borderId="30" xfId="0" applyNumberFormat="1" applyFont="1" applyFill="1" applyBorder="1" applyAlignment="1">
      <alignment vertical="center" wrapText="1"/>
    </xf>
    <xf numFmtId="4" fontId="33" fillId="0" borderId="42" xfId="0" applyNumberFormat="1" applyFont="1" applyFill="1" applyBorder="1" applyAlignment="1">
      <alignment vertical="center" wrapText="1"/>
    </xf>
    <xf numFmtId="0" fontId="33" fillId="0" borderId="42" xfId="0" applyFont="1" applyFill="1" applyBorder="1" applyAlignment="1">
      <alignment vertical="center" wrapText="1"/>
    </xf>
    <xf numFmtId="0" fontId="0" fillId="0" borderId="0" xfId="0" applyFill="1" applyAlignment="1">
      <alignment horizontal="right"/>
    </xf>
    <xf numFmtId="0" fontId="33" fillId="0" borderId="0" xfId="0" applyFont="1" applyFill="1" applyAlignment="1">
      <alignment horizontal="left"/>
    </xf>
    <xf numFmtId="4" fontId="36" fillId="0" borderId="0" xfId="0" applyNumberFormat="1" applyFont="1" applyFill="1" applyBorder="1" applyAlignment="1">
      <alignment vertical="center"/>
    </xf>
    <xf numFmtId="4" fontId="36" fillId="0" borderId="27" xfId="0" applyNumberFormat="1" applyFont="1" applyFill="1" applyBorder="1" applyAlignment="1">
      <alignment horizontal="right" vertical="center"/>
    </xf>
    <xf numFmtId="4" fontId="33" fillId="0" borderId="30" xfId="0" applyNumberFormat="1" applyFont="1" applyFill="1" applyBorder="1" applyAlignment="1">
      <alignment horizontal="right" vertical="center"/>
    </xf>
    <xf numFmtId="4" fontId="33" fillId="0" borderId="2" xfId="0" applyNumberFormat="1" applyFont="1" applyFill="1" applyBorder="1" applyAlignment="1">
      <alignment horizontal="right" vertical="center"/>
    </xf>
    <xf numFmtId="4" fontId="33" fillId="0" borderId="27" xfId="0" applyNumberFormat="1" applyFont="1" applyFill="1" applyBorder="1" applyAlignment="1">
      <alignment horizontal="right" vertical="center"/>
    </xf>
    <xf numFmtId="4" fontId="83" fillId="0" borderId="0" xfId="0" applyNumberFormat="1" applyFont="1"/>
    <xf numFmtId="4" fontId="77" fillId="7" borderId="27" xfId="0" applyNumberFormat="1" applyFont="1" applyFill="1" applyBorder="1" applyAlignment="1">
      <alignment horizontal="right" vertical="center"/>
    </xf>
    <xf numFmtId="4" fontId="77" fillId="7" borderId="29" xfId="0" applyNumberFormat="1" applyFont="1" applyFill="1" applyBorder="1" applyAlignment="1">
      <alignment horizontal="right" vertical="center"/>
    </xf>
    <xf numFmtId="4" fontId="33" fillId="0" borderId="42" xfId="0" applyNumberFormat="1" applyFont="1" applyFill="1" applyBorder="1" applyAlignment="1">
      <alignment horizontal="right" vertical="center" wrapText="1"/>
    </xf>
    <xf numFmtId="0" fontId="38" fillId="4" borderId="52" xfId="0" applyFont="1" applyFill="1" applyBorder="1" applyAlignment="1">
      <alignment vertical="center" wrapText="1"/>
    </xf>
    <xf numFmtId="0" fontId="33" fillId="0" borderId="52" xfId="0" applyFont="1" applyFill="1" applyBorder="1" applyAlignment="1">
      <alignment horizontal="left" vertical="center" wrapText="1"/>
    </xf>
    <xf numFmtId="0" fontId="33" fillId="0" borderId="50" xfId="0" applyFont="1" applyFill="1" applyBorder="1" applyAlignment="1">
      <alignment horizontal="left" vertical="center" wrapText="1"/>
    </xf>
    <xf numFmtId="0" fontId="38" fillId="3" borderId="17" xfId="0" applyFont="1" applyFill="1" applyBorder="1" applyAlignment="1">
      <alignment horizontal="left" vertical="center" wrapText="1"/>
    </xf>
    <xf numFmtId="0" fontId="38" fillId="3" borderId="4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5" xfId="0" applyFont="1" applyFill="1" applyBorder="1" applyAlignment="1">
      <alignment vertical="center" wrapText="1"/>
    </xf>
    <xf numFmtId="4" fontId="14" fillId="0" borderId="42" xfId="0" applyNumberFormat="1" applyFont="1" applyFill="1" applyBorder="1" applyAlignment="1">
      <alignment vertical="center"/>
    </xf>
    <xf numFmtId="10" fontId="14" fillId="0" borderId="42" xfId="0" applyNumberFormat="1" applyFont="1" applyFill="1" applyBorder="1" applyAlignment="1">
      <alignment horizontal="center" vertical="center"/>
    </xf>
    <xf numFmtId="0" fontId="14" fillId="0" borderId="1" xfId="0" applyFont="1" applyFill="1" applyBorder="1" applyAlignment="1">
      <alignment vertical="center" wrapText="1"/>
    </xf>
    <xf numFmtId="0" fontId="14" fillId="0" borderId="26" xfId="0" applyFont="1" applyFill="1" applyBorder="1" applyAlignment="1">
      <alignment vertical="center" wrapText="1"/>
    </xf>
    <xf numFmtId="4" fontId="14" fillId="0" borderId="30" xfId="0" applyNumberFormat="1" applyFont="1" applyFill="1" applyBorder="1" applyAlignment="1">
      <alignment horizontal="right" vertical="center" wrapText="1"/>
    </xf>
    <xf numFmtId="4" fontId="14" fillId="0" borderId="20" xfId="0" applyNumberFormat="1" applyFont="1" applyFill="1" applyBorder="1" applyAlignment="1">
      <alignment horizontal="right" vertical="center" wrapText="1"/>
    </xf>
    <xf numFmtId="10" fontId="14" fillId="0" borderId="52" xfId="0" applyNumberFormat="1" applyFont="1" applyFill="1" applyBorder="1" applyAlignment="1">
      <alignment vertical="center"/>
    </xf>
    <xf numFmtId="4" fontId="14" fillId="0" borderId="14" xfId="0" applyNumberFormat="1" applyFont="1" applyFill="1" applyBorder="1" applyAlignment="1">
      <alignment horizontal="right" vertical="center" wrapText="1"/>
    </xf>
    <xf numFmtId="0" fontId="14" fillId="0" borderId="26" xfId="0" applyFont="1" applyFill="1" applyBorder="1" applyAlignment="1">
      <alignment horizontal="left" vertical="center" wrapText="1"/>
    </xf>
    <xf numFmtId="10" fontId="14" fillId="0" borderId="30" xfId="0" applyNumberFormat="1" applyFont="1" applyFill="1" applyBorder="1" applyAlignment="1">
      <alignment horizontal="center" vertical="center"/>
    </xf>
    <xf numFmtId="0" fontId="14" fillId="0" borderId="2" xfId="0" applyFont="1" applyFill="1" applyBorder="1" applyAlignment="1">
      <alignment horizontal="left" vertical="center" wrapText="1"/>
    </xf>
    <xf numFmtId="4" fontId="14" fillId="0" borderId="14" xfId="0" applyNumberFormat="1" applyFont="1" applyFill="1" applyBorder="1" applyAlignment="1">
      <alignment horizontal="right" vertical="center"/>
    </xf>
    <xf numFmtId="0" fontId="14" fillId="0" borderId="30" xfId="0" applyFont="1" applyFill="1" applyBorder="1" applyAlignment="1">
      <alignment vertical="center" wrapText="1"/>
    </xf>
    <xf numFmtId="0" fontId="14" fillId="0" borderId="22" xfId="0" applyFont="1" applyFill="1" applyBorder="1" applyAlignment="1">
      <alignment horizontal="center" vertical="center"/>
    </xf>
    <xf numFmtId="0" fontId="14" fillId="0" borderId="3" xfId="0" applyFont="1" applyFill="1" applyBorder="1" applyAlignment="1">
      <alignment vertical="center"/>
    </xf>
    <xf numFmtId="0" fontId="14" fillId="0" borderId="3" xfId="0" applyFont="1" applyFill="1" applyBorder="1" applyAlignment="1">
      <alignment vertical="center" wrapText="1"/>
    </xf>
    <xf numFmtId="0" fontId="14" fillId="0" borderId="21" xfId="0" applyFont="1" applyFill="1" applyBorder="1" applyAlignment="1">
      <alignment horizontal="left" vertical="center" wrapText="1"/>
    </xf>
    <xf numFmtId="4" fontId="14" fillId="0" borderId="15" xfId="0" applyNumberFormat="1" applyFont="1" applyFill="1" applyBorder="1" applyAlignment="1">
      <alignment vertical="center"/>
    </xf>
    <xf numFmtId="0" fontId="14" fillId="0" borderId="5" xfId="0" applyFont="1" applyFill="1" applyBorder="1" applyAlignment="1">
      <alignment vertical="center" wrapText="1"/>
    </xf>
    <xf numFmtId="0" fontId="14" fillId="0" borderId="22" xfId="31" applyFont="1" applyFill="1" applyBorder="1" applyAlignment="1">
      <alignment horizontal="center" vertical="center" wrapText="1"/>
    </xf>
    <xf numFmtId="0" fontId="14" fillId="0" borderId="3" xfId="31" applyFont="1" applyFill="1" applyBorder="1" applyAlignment="1">
      <alignment vertical="center" wrapText="1"/>
    </xf>
    <xf numFmtId="4" fontId="14" fillId="0" borderId="30" xfId="0" applyNumberFormat="1" applyFont="1" applyFill="1" applyBorder="1" applyAlignment="1">
      <alignment vertical="center"/>
    </xf>
    <xf numFmtId="4" fontId="14" fillId="0" borderId="55" xfId="0" applyNumberFormat="1" applyFont="1" applyFill="1" applyBorder="1" applyAlignment="1">
      <alignment vertical="center"/>
    </xf>
    <xf numFmtId="4" fontId="14" fillId="0" borderId="14" xfId="0" applyNumberFormat="1" applyFont="1" applyFill="1" applyBorder="1" applyAlignment="1">
      <alignment vertical="center"/>
    </xf>
    <xf numFmtId="0" fontId="14" fillId="0" borderId="3" xfId="0" applyFont="1" applyBorder="1" applyAlignment="1">
      <alignment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horizontal="left" vertical="center" wrapText="1"/>
    </xf>
    <xf numFmtId="4" fontId="14" fillId="0" borderId="30" xfId="0" applyNumberFormat="1" applyFont="1" applyFill="1" applyBorder="1" applyAlignment="1">
      <alignment horizontal="right" vertical="center"/>
    </xf>
    <xf numFmtId="4" fontId="14" fillId="0" borderId="1" xfId="0" applyNumberFormat="1" applyFont="1" applyFill="1" applyBorder="1" applyAlignment="1">
      <alignment horizontal="right" vertical="center"/>
    </xf>
    <xf numFmtId="10" fontId="14" fillId="0" borderId="52" xfId="0" applyNumberFormat="1" applyFont="1" applyFill="1" applyBorder="1" applyAlignment="1">
      <alignment horizontal="center" vertical="center"/>
    </xf>
    <xf numFmtId="4" fontId="14" fillId="0" borderId="30" xfId="0" applyNumberFormat="1" applyFont="1" applyBorder="1" applyAlignment="1">
      <alignment horizontal="right" vertical="center"/>
    </xf>
    <xf numFmtId="4" fontId="14" fillId="0" borderId="3" xfId="0" applyNumberFormat="1" applyFont="1" applyFill="1" applyBorder="1" applyAlignment="1">
      <alignment horizontal="right" vertical="center"/>
    </xf>
    <xf numFmtId="4" fontId="14" fillId="0" borderId="75" xfId="0" applyNumberFormat="1" applyFont="1" applyFill="1" applyBorder="1" applyAlignment="1">
      <alignment horizontal="right" vertical="center"/>
    </xf>
    <xf numFmtId="0" fontId="14" fillId="0" borderId="24" xfId="31" applyFont="1" applyFill="1" applyBorder="1" applyAlignment="1">
      <alignment horizontal="center" vertical="center" wrapText="1"/>
    </xf>
    <xf numFmtId="0" fontId="14" fillId="0" borderId="10" xfId="0" applyFont="1" applyFill="1" applyBorder="1" applyAlignment="1">
      <alignment vertical="center" wrapText="1"/>
    </xf>
    <xf numFmtId="0" fontId="33" fillId="0" borderId="10" xfId="0" applyFont="1" applyFill="1" applyBorder="1" applyAlignment="1">
      <alignment vertical="center" wrapText="1"/>
    </xf>
    <xf numFmtId="164" fontId="40" fillId="0" borderId="10" xfId="0" applyNumberFormat="1" applyFont="1" applyFill="1" applyBorder="1" applyAlignment="1">
      <alignment vertical="center" wrapText="1"/>
    </xf>
    <xf numFmtId="0" fontId="33" fillId="0" borderId="25" xfId="0" applyFont="1" applyFill="1" applyBorder="1" applyAlignment="1">
      <alignment vertical="center" wrapText="1"/>
    </xf>
    <xf numFmtId="4" fontId="36" fillId="0" borderId="18" xfId="0" applyNumberFormat="1" applyFont="1" applyFill="1" applyBorder="1" applyAlignment="1">
      <alignment vertical="center" wrapText="1"/>
    </xf>
    <xf numFmtId="4" fontId="33" fillId="0" borderId="15" xfId="0" applyNumberFormat="1" applyFont="1" applyFill="1" applyBorder="1" applyAlignment="1">
      <alignment vertical="center" wrapText="1"/>
    </xf>
    <xf numFmtId="0" fontId="37" fillId="0" borderId="42" xfId="0" applyFont="1" applyFill="1" applyBorder="1" applyAlignment="1">
      <alignment vertical="center" wrapText="1"/>
    </xf>
    <xf numFmtId="0" fontId="14" fillId="3" borderId="65" xfId="0" applyFont="1" applyFill="1" applyBorder="1" applyAlignment="1">
      <alignment horizontal="left" vertical="center" wrapText="1"/>
    </xf>
    <xf numFmtId="0" fontId="14" fillId="3" borderId="65" xfId="0" applyFont="1" applyFill="1" applyBorder="1" applyAlignment="1">
      <alignment horizontal="left" vertical="center"/>
    </xf>
    <xf numFmtId="0" fontId="14" fillId="3" borderId="65"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68" xfId="0" applyFont="1" applyFill="1" applyBorder="1" applyAlignment="1">
      <alignment horizontal="center" vertical="center"/>
    </xf>
    <xf numFmtId="0" fontId="14" fillId="0" borderId="42" xfId="0" applyFont="1" applyBorder="1" applyAlignment="1">
      <alignment horizontal="center" vertical="center"/>
    </xf>
    <xf numFmtId="0" fontId="14" fillId="0" borderId="50" xfId="0" applyFont="1" applyBorder="1" applyAlignment="1">
      <alignment horizontal="center" vertical="center"/>
    </xf>
    <xf numFmtId="0" fontId="14" fillId="0" borderId="59" xfId="0" applyFont="1" applyBorder="1" applyAlignment="1">
      <alignment horizontal="center" vertical="center"/>
    </xf>
    <xf numFmtId="0" fontId="14" fillId="0" borderId="31" xfId="0" applyFont="1" applyBorder="1" applyAlignment="1">
      <alignment horizontal="center" vertical="center"/>
    </xf>
    <xf numFmtId="4" fontId="14" fillId="0" borderId="0" xfId="0" applyNumberFormat="1" applyFont="1" applyFill="1" applyBorder="1" applyAlignment="1">
      <alignment horizontal="center" vertical="center"/>
    </xf>
    <xf numFmtId="0" fontId="14" fillId="2" borderId="1" xfId="0" applyFont="1" applyFill="1" applyBorder="1" applyAlignment="1">
      <alignment vertical="center" wrapText="1"/>
    </xf>
    <xf numFmtId="4" fontId="14" fillId="0" borderId="1" xfId="0" applyNumberFormat="1" applyFont="1" applyFill="1" applyBorder="1" applyAlignment="1">
      <alignment vertical="center"/>
    </xf>
    <xf numFmtId="0" fontId="33" fillId="0" borderId="26" xfId="32" applyFont="1" applyBorder="1" applyAlignment="1">
      <alignment vertical="center" wrapText="1"/>
    </xf>
    <xf numFmtId="4" fontId="14" fillId="2" borderId="30" xfId="0" applyNumberFormat="1" applyFont="1" applyFill="1" applyBorder="1" applyAlignment="1">
      <alignment vertical="center"/>
    </xf>
    <xf numFmtId="4" fontId="14" fillId="0" borderId="26" xfId="0" applyNumberFormat="1" applyFont="1" applyBorder="1" applyAlignment="1">
      <alignment vertical="center"/>
    </xf>
    <xf numFmtId="10" fontId="14" fillId="0" borderId="30" xfId="0" applyNumberFormat="1" applyFont="1" applyBorder="1" applyAlignment="1">
      <alignment vertical="center"/>
    </xf>
    <xf numFmtId="0" fontId="14" fillId="2" borderId="1" xfId="0" applyFont="1" applyFill="1" applyBorder="1" applyAlignment="1">
      <alignment horizontal="left" vertical="center" wrapText="1"/>
    </xf>
    <xf numFmtId="4" fontId="14" fillId="2" borderId="2" xfId="0" applyNumberFormat="1" applyFont="1" applyFill="1" applyBorder="1" applyAlignment="1">
      <alignment horizontal="right" vertical="center"/>
    </xf>
    <xf numFmtId="10" fontId="14" fillId="0" borderId="30" xfId="0" applyNumberFormat="1" applyFont="1" applyBorder="1" applyAlignment="1">
      <alignment horizontal="center" vertical="center"/>
    </xf>
    <xf numFmtId="0" fontId="14" fillId="2" borderId="2"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14" fillId="2" borderId="23" xfId="0" applyFont="1" applyFill="1" applyBorder="1" applyAlignment="1">
      <alignment horizontal="left" vertical="center" wrapText="1"/>
    </xf>
    <xf numFmtId="4" fontId="14" fillId="0" borderId="26" xfId="0" applyNumberFormat="1" applyFont="1" applyFill="1" applyBorder="1" applyAlignment="1">
      <alignment horizontal="right" vertical="center"/>
    </xf>
    <xf numFmtId="0" fontId="14" fillId="4" borderId="64"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67" xfId="0" applyFont="1" applyFill="1" applyBorder="1" applyAlignment="1">
      <alignment horizontal="center" vertical="center"/>
    </xf>
    <xf numFmtId="0" fontId="14" fillId="0" borderId="11" xfId="0" applyFont="1" applyBorder="1" applyAlignment="1">
      <alignment horizontal="center" vertical="center"/>
    </xf>
    <xf numFmtId="4" fontId="14" fillId="0" borderId="30" xfId="0" applyNumberFormat="1" applyFont="1" applyBorder="1" applyAlignment="1">
      <alignment horizontal="center" vertical="center"/>
    </xf>
    <xf numFmtId="0" fontId="14" fillId="0" borderId="27" xfId="0" applyFont="1" applyBorder="1" applyAlignment="1">
      <alignment horizontal="center" vertical="center"/>
    </xf>
    <xf numFmtId="0" fontId="14" fillId="0" borderId="0" xfId="0" applyFont="1" applyBorder="1" applyAlignment="1">
      <alignment vertical="center" wrapText="1"/>
    </xf>
    <xf numFmtId="0" fontId="14" fillId="0" borderId="0" xfId="0" applyFont="1" applyBorder="1" applyAlignment="1">
      <alignment horizontal="center" vertical="center"/>
    </xf>
    <xf numFmtId="4" fontId="14" fillId="0" borderId="0" xfId="0" applyNumberFormat="1" applyFont="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64" fillId="0" borderId="0" xfId="0" applyFont="1"/>
    <xf numFmtId="0" fontId="33" fillId="0" borderId="1" xfId="0" applyFont="1" applyFill="1" applyBorder="1" applyAlignment="1">
      <alignment vertical="center" wrapText="1"/>
    </xf>
    <xf numFmtId="0" fontId="33" fillId="0" borderId="1" xfId="0" applyFont="1" applyBorder="1" applyAlignment="1">
      <alignment vertical="center" wrapText="1"/>
    </xf>
    <xf numFmtId="4" fontId="33" fillId="0" borderId="1" xfId="0" applyNumberFormat="1" applyFont="1" applyFill="1" applyBorder="1" applyAlignment="1">
      <alignment vertical="center" wrapText="1"/>
    </xf>
    <xf numFmtId="4" fontId="75" fillId="4" borderId="18" xfId="0" applyNumberFormat="1" applyFont="1" applyFill="1" applyBorder="1" applyAlignment="1">
      <alignment horizontal="right" vertical="center"/>
    </xf>
    <xf numFmtId="4" fontId="78" fillId="0" borderId="17" xfId="0" applyNumberFormat="1" applyFont="1" applyFill="1" applyBorder="1" applyAlignment="1">
      <alignment horizontal="right" vertical="center"/>
    </xf>
    <xf numFmtId="4" fontId="75" fillId="4" borderId="24" xfId="0" applyNumberFormat="1" applyFont="1" applyFill="1" applyBorder="1" applyAlignment="1">
      <alignment horizontal="right" vertical="center"/>
    </xf>
    <xf numFmtId="4" fontId="75" fillId="5" borderId="47" xfId="0" applyNumberFormat="1" applyFont="1" applyFill="1" applyBorder="1" applyAlignment="1">
      <alignment horizontal="right" vertical="center"/>
    </xf>
    <xf numFmtId="0" fontId="85" fillId="9" borderId="0" xfId="0" applyFont="1" applyFill="1" applyAlignment="1">
      <alignment horizontal="right"/>
    </xf>
    <xf numFmtId="4" fontId="54" fillId="0" borderId="18" xfId="0" applyNumberFormat="1" applyFont="1" applyFill="1" applyBorder="1" applyAlignment="1">
      <alignment vertical="center" wrapText="1"/>
    </xf>
    <xf numFmtId="0" fontId="9" fillId="0" borderId="10" xfId="0" applyFont="1" applyFill="1" applyBorder="1" applyAlignment="1">
      <alignment vertical="center" wrapText="1"/>
    </xf>
    <xf numFmtId="0" fontId="14" fillId="0" borderId="17" xfId="31" applyFont="1" applyFill="1" applyBorder="1" applyAlignment="1">
      <alignment horizontal="center" vertical="center" wrapText="1"/>
    </xf>
    <xf numFmtId="0" fontId="14" fillId="0" borderId="1" xfId="31" applyFont="1" applyFill="1" applyBorder="1" applyAlignment="1">
      <alignment vertical="center" wrapText="1"/>
    </xf>
    <xf numFmtId="164" fontId="40" fillId="0" borderId="1" xfId="0" applyNumberFormat="1" applyFont="1" applyFill="1" applyBorder="1" applyAlignment="1">
      <alignment vertical="center" wrapText="1"/>
    </xf>
    <xf numFmtId="0" fontId="33" fillId="0" borderId="26" xfId="0" applyFont="1" applyFill="1" applyBorder="1" applyAlignment="1">
      <alignment vertical="center" wrapText="1"/>
    </xf>
    <xf numFmtId="0" fontId="9" fillId="0" borderId="10" xfId="0" applyFont="1" applyBorder="1" applyAlignment="1">
      <alignment vertical="center" wrapText="1"/>
    </xf>
    <xf numFmtId="0" fontId="9" fillId="0" borderId="5" xfId="0" applyFont="1" applyFill="1" applyBorder="1" applyAlignment="1">
      <alignment vertical="center" wrapText="1"/>
    </xf>
    <xf numFmtId="0" fontId="9" fillId="0" borderId="1" xfId="3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0" fontId="37" fillId="0" borderId="30" xfId="0" applyFont="1" applyFill="1" applyBorder="1" applyAlignment="1">
      <alignment vertical="center" wrapText="1"/>
    </xf>
    <xf numFmtId="0" fontId="8" fillId="0" borderId="3" xfId="0" applyFont="1" applyFill="1" applyBorder="1" applyAlignment="1">
      <alignment vertical="center" wrapText="1"/>
    </xf>
    <xf numFmtId="4" fontId="33" fillId="0" borderId="17" xfId="0" applyNumberFormat="1" applyFont="1" applyFill="1" applyBorder="1" applyAlignment="1">
      <alignment vertical="center" wrapText="1"/>
    </xf>
    <xf numFmtId="4" fontId="36" fillId="0" borderId="17" xfId="0" applyNumberFormat="1" applyFont="1" applyFill="1" applyBorder="1" applyAlignment="1">
      <alignment vertical="center" wrapText="1"/>
    </xf>
    <xf numFmtId="164" fontId="33" fillId="0" borderId="1" xfId="0" applyNumberFormat="1" applyFont="1" applyFill="1" applyBorder="1" applyAlignment="1">
      <alignment vertical="center" wrapText="1"/>
    </xf>
    <xf numFmtId="0" fontId="7" fillId="0" borderId="30" xfId="0" applyFont="1" applyFill="1" applyBorder="1" applyAlignment="1">
      <alignment vertical="center" wrapText="1"/>
    </xf>
    <xf numFmtId="0" fontId="6" fillId="0" borderId="3" xfId="0" applyFont="1" applyFill="1" applyBorder="1" applyAlignment="1">
      <alignment vertical="center" wrapText="1"/>
    </xf>
    <xf numFmtId="0" fontId="4"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10" fontId="33" fillId="0" borderId="42" xfId="0" applyNumberFormat="1" applyFont="1" applyFill="1" applyBorder="1" applyAlignment="1">
      <alignment horizontal="center" vertical="center"/>
    </xf>
    <xf numFmtId="0" fontId="8" fillId="0" borderId="1" xfId="31" applyFont="1" applyFill="1" applyBorder="1" applyAlignment="1">
      <alignment vertical="center" wrapText="1"/>
    </xf>
    <xf numFmtId="0" fontId="8" fillId="0" borderId="1" xfId="0" applyFont="1" applyFill="1" applyBorder="1" applyAlignment="1">
      <alignment vertical="center" wrapText="1"/>
    </xf>
    <xf numFmtId="0" fontId="2" fillId="0" borderId="10" xfId="31" applyFont="1" applyFill="1" applyBorder="1" applyAlignment="1">
      <alignment vertical="center" wrapText="1"/>
    </xf>
    <xf numFmtId="0" fontId="2" fillId="0" borderId="10" xfId="0" applyFont="1" applyFill="1" applyBorder="1" applyAlignment="1">
      <alignment vertical="center" wrapText="1"/>
    </xf>
    <xf numFmtId="4" fontId="75" fillId="3" borderId="0" xfId="0" applyNumberFormat="1" applyFont="1" applyFill="1" applyBorder="1" applyAlignment="1">
      <alignment horizontal="right" vertical="center"/>
    </xf>
    <xf numFmtId="4" fontId="75" fillId="3" borderId="15" xfId="0" applyNumberFormat="1" applyFont="1" applyFill="1" applyBorder="1" applyAlignment="1">
      <alignment horizontal="right" vertical="center"/>
    </xf>
    <xf numFmtId="4" fontId="75" fillId="3" borderId="50" xfId="0" applyNumberFormat="1" applyFont="1" applyFill="1" applyBorder="1" applyAlignment="1">
      <alignment horizontal="right" vertical="center"/>
    </xf>
    <xf numFmtId="4" fontId="75" fillId="3" borderId="42" xfId="0" applyNumberFormat="1" applyFont="1" applyFill="1" applyBorder="1" applyAlignment="1">
      <alignment horizontal="right" vertical="center"/>
    </xf>
    <xf numFmtId="165" fontId="75" fillId="3" borderId="48" xfId="0" applyNumberFormat="1" applyFont="1" applyFill="1" applyBorder="1" applyAlignment="1">
      <alignment horizontal="center" vertical="center"/>
    </xf>
    <xf numFmtId="165" fontId="75" fillId="3" borderId="18" xfId="0" applyNumberFormat="1" applyFont="1" applyFill="1" applyBorder="1" applyAlignment="1">
      <alignment horizontal="center" vertical="center"/>
    </xf>
    <xf numFmtId="4" fontId="75" fillId="3" borderId="76" xfId="0" applyNumberFormat="1" applyFont="1" applyFill="1" applyBorder="1" applyAlignment="1">
      <alignment horizontal="right" vertical="center"/>
    </xf>
    <xf numFmtId="4" fontId="75" fillId="3" borderId="77" xfId="0" applyNumberFormat="1" applyFont="1" applyFill="1" applyBorder="1" applyAlignment="1">
      <alignment horizontal="right" vertical="center"/>
    </xf>
    <xf numFmtId="4" fontId="78" fillId="0" borderId="2" xfId="0" applyNumberFormat="1" applyFont="1" applyFill="1" applyBorder="1" applyAlignment="1">
      <alignment horizontal="left" vertical="center"/>
    </xf>
    <xf numFmtId="4" fontId="78" fillId="0" borderId="14" xfId="0" applyNumberFormat="1" applyFont="1" applyFill="1" applyBorder="1" applyAlignment="1">
      <alignment horizontal="left" vertical="center"/>
    </xf>
    <xf numFmtId="4" fontId="78" fillId="0" borderId="27" xfId="0" applyNumberFormat="1" applyFont="1" applyFill="1" applyBorder="1" applyAlignment="1">
      <alignment horizontal="left" vertical="center"/>
    </xf>
    <xf numFmtId="4" fontId="76" fillId="0" borderId="1" xfId="0" applyNumberFormat="1" applyFont="1" applyFill="1" applyBorder="1" applyAlignment="1">
      <alignment horizontal="left" vertical="center" wrapText="1"/>
    </xf>
    <xf numFmtId="4" fontId="76" fillId="0" borderId="27" xfId="0" applyNumberFormat="1" applyFont="1" applyFill="1" applyBorder="1" applyAlignment="1">
      <alignment horizontal="left" vertical="center" wrapText="1"/>
    </xf>
    <xf numFmtId="4" fontId="77" fillId="0" borderId="14" xfId="0" applyNumberFormat="1" applyFont="1" applyFill="1" applyBorder="1" applyAlignment="1">
      <alignment horizontal="left" vertical="center"/>
    </xf>
    <xf numFmtId="4" fontId="77" fillId="0" borderId="27" xfId="0" applyNumberFormat="1" applyFont="1" applyFill="1" applyBorder="1" applyAlignment="1">
      <alignment horizontal="left" vertical="center"/>
    </xf>
    <xf numFmtId="4" fontId="82" fillId="0" borderId="14" xfId="0" applyNumberFormat="1" applyFont="1" applyFill="1" applyBorder="1" applyAlignment="1">
      <alignment horizontal="left" vertical="center" wrapText="1"/>
    </xf>
    <xf numFmtId="4" fontId="82" fillId="0" borderId="27" xfId="0" applyNumberFormat="1" applyFont="1" applyFill="1" applyBorder="1" applyAlignment="1">
      <alignment horizontal="left" vertical="center" wrapText="1"/>
    </xf>
    <xf numFmtId="0" fontId="75" fillId="0" borderId="23"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5" fillId="5" borderId="14" xfId="0" applyFont="1" applyFill="1" applyBorder="1" applyAlignment="1">
      <alignment horizontal="left" vertical="center" wrapText="1"/>
    </xf>
    <xf numFmtId="0" fontId="75" fillId="5" borderId="27" xfId="0" applyFont="1" applyFill="1" applyBorder="1" applyAlignment="1">
      <alignment horizontal="left" vertical="center" wrapText="1"/>
    </xf>
    <xf numFmtId="4" fontId="75" fillId="3" borderId="52" xfId="0" applyNumberFormat="1" applyFont="1" applyFill="1" applyBorder="1" applyAlignment="1">
      <alignment horizontal="right" vertical="center"/>
    </xf>
    <xf numFmtId="4" fontId="75" fillId="3" borderId="59" xfId="0" applyNumberFormat="1" applyFont="1" applyFill="1" applyBorder="1" applyAlignment="1">
      <alignment horizontal="right" vertical="center"/>
    </xf>
    <xf numFmtId="4" fontId="75" fillId="3" borderId="22" xfId="0" applyNumberFormat="1" applyFont="1" applyFill="1" applyBorder="1" applyAlignment="1">
      <alignment horizontal="right" vertical="center"/>
    </xf>
    <xf numFmtId="4" fontId="75" fillId="3" borderId="24" xfId="0" applyNumberFormat="1" applyFont="1" applyFill="1" applyBorder="1" applyAlignment="1">
      <alignment horizontal="right" vertical="center"/>
    </xf>
    <xf numFmtId="4" fontId="75" fillId="3" borderId="44" xfId="0" applyNumberFormat="1" applyFont="1" applyFill="1" applyBorder="1" applyAlignment="1">
      <alignment horizontal="right" vertical="center"/>
    </xf>
    <xf numFmtId="4" fontId="75" fillId="3" borderId="25" xfId="0" applyNumberFormat="1" applyFont="1" applyFill="1" applyBorder="1" applyAlignment="1">
      <alignment horizontal="right" vertical="center"/>
    </xf>
    <xf numFmtId="165" fontId="75" fillId="3" borderId="22" xfId="0" applyNumberFormat="1" applyFont="1" applyFill="1" applyBorder="1" applyAlignment="1">
      <alignment horizontal="center" vertical="center"/>
    </xf>
    <xf numFmtId="165" fontId="75" fillId="3" borderId="24" xfId="0" applyNumberFormat="1" applyFont="1" applyFill="1" applyBorder="1" applyAlignment="1">
      <alignment horizontal="center" vertical="center"/>
    </xf>
    <xf numFmtId="4" fontId="75" fillId="0" borderId="14" xfId="0" applyNumberFormat="1" applyFont="1" applyFill="1" applyBorder="1" applyAlignment="1">
      <alignment horizontal="left" vertical="center"/>
    </xf>
    <xf numFmtId="4" fontId="75" fillId="0" borderId="27" xfId="0" applyNumberFormat="1" applyFont="1" applyFill="1" applyBorder="1" applyAlignment="1">
      <alignment horizontal="left" vertical="center"/>
    </xf>
    <xf numFmtId="4" fontId="81" fillId="0" borderId="14" xfId="0" applyNumberFormat="1" applyFont="1" applyFill="1" applyBorder="1" applyAlignment="1">
      <alignment horizontal="left" vertical="center" wrapText="1"/>
    </xf>
    <xf numFmtId="4" fontId="81" fillId="0" borderId="27" xfId="0" applyNumberFormat="1" applyFont="1" applyFill="1" applyBorder="1" applyAlignment="1">
      <alignment horizontal="left" vertical="center" wrapText="1"/>
    </xf>
    <xf numFmtId="0" fontId="75" fillId="0" borderId="9" xfId="0" applyFont="1" applyBorder="1" applyAlignment="1">
      <alignment horizontal="left" vertical="center" wrapText="1"/>
    </xf>
    <xf numFmtId="0" fontId="75" fillId="0" borderId="13" xfId="0" applyFont="1" applyBorder="1" applyAlignment="1">
      <alignment horizontal="left" vertical="center" wrapText="1"/>
    </xf>
    <xf numFmtId="0" fontId="75" fillId="5" borderId="60" xfId="0" applyFont="1" applyFill="1" applyBorder="1" applyAlignment="1">
      <alignment horizontal="left" vertical="center" wrapText="1"/>
    </xf>
    <xf numFmtId="0" fontId="75" fillId="5" borderId="61" xfId="0" applyFont="1" applyFill="1" applyBorder="1" applyAlignment="1">
      <alignment horizontal="left" vertical="center" wrapText="1"/>
    </xf>
    <xf numFmtId="0" fontId="28" fillId="0" borderId="0" xfId="0" applyFont="1" applyFill="1" applyBorder="1" applyAlignment="1">
      <alignment horizontal="left" wrapText="1"/>
    </xf>
    <xf numFmtId="0" fontId="75" fillId="0" borderId="6" xfId="0" applyFont="1" applyFill="1" applyBorder="1" applyAlignment="1">
      <alignment horizontal="center" vertical="center" wrapText="1"/>
    </xf>
    <xf numFmtId="0" fontId="75" fillId="0" borderId="4" xfId="0" applyFont="1" applyFill="1" applyBorder="1" applyAlignment="1">
      <alignment horizontal="center" vertical="center" wrapText="1"/>
    </xf>
    <xf numFmtId="0" fontId="75" fillId="0" borderId="1" xfId="0" applyFont="1" applyBorder="1" applyAlignment="1">
      <alignment horizontal="left" vertical="top" wrapText="1"/>
    </xf>
    <xf numFmtId="0" fontId="76" fillId="0" borderId="1" xfId="0" applyFont="1" applyBorder="1" applyAlignment="1">
      <alignment horizontal="left" vertical="top" wrapText="1"/>
    </xf>
    <xf numFmtId="0" fontId="76" fillId="0" borderId="2" xfId="0" applyFont="1" applyBorder="1" applyAlignment="1">
      <alignment horizontal="left" vertical="top" wrapText="1"/>
    </xf>
    <xf numFmtId="0" fontId="76" fillId="0" borderId="14" xfId="0" applyFont="1" applyBorder="1" applyAlignment="1">
      <alignment horizontal="left" vertical="top" wrapText="1"/>
    </xf>
    <xf numFmtId="0" fontId="76" fillId="0" borderId="27" xfId="0" applyFont="1" applyBorder="1" applyAlignment="1">
      <alignment horizontal="left" vertical="top" wrapText="1"/>
    </xf>
    <xf numFmtId="0" fontId="62" fillId="0" borderId="0" xfId="0" applyFont="1" applyAlignment="1">
      <alignment horizontal="center" wrapText="1"/>
    </xf>
    <xf numFmtId="0" fontId="73" fillId="5" borderId="1" xfId="0" applyFont="1" applyFill="1" applyBorder="1" applyAlignment="1">
      <alignment horizontal="left" vertical="center" wrapText="1"/>
    </xf>
    <xf numFmtId="0" fontId="73" fillId="5" borderId="2" xfId="0" applyFont="1" applyFill="1" applyBorder="1" applyAlignment="1">
      <alignment horizontal="left" vertical="center" wrapText="1"/>
    </xf>
    <xf numFmtId="0" fontId="73" fillId="5" borderId="30" xfId="0" applyFont="1" applyFill="1" applyBorder="1" applyAlignment="1">
      <alignment horizontal="left" vertical="center" wrapText="1"/>
    </xf>
    <xf numFmtId="0" fontId="73" fillId="5" borderId="55" xfId="0" applyFont="1" applyFill="1" applyBorder="1" applyAlignment="1">
      <alignment horizontal="center" vertical="center" wrapText="1"/>
    </xf>
    <xf numFmtId="0" fontId="73" fillId="5" borderId="14" xfId="0" applyFont="1" applyFill="1" applyBorder="1" applyAlignment="1">
      <alignment horizontal="center" vertical="center" wrapText="1"/>
    </xf>
    <xf numFmtId="0" fontId="73" fillId="5" borderId="20" xfId="0" applyFont="1" applyFill="1" applyBorder="1" applyAlignment="1">
      <alignment horizontal="center" vertical="center" wrapText="1"/>
    </xf>
    <xf numFmtId="0" fontId="73" fillId="5" borderId="17" xfId="0" applyFont="1" applyFill="1" applyBorder="1" applyAlignment="1">
      <alignment horizontal="left" vertical="center" wrapText="1"/>
    </xf>
    <xf numFmtId="0" fontId="74" fillId="5" borderId="8" xfId="0" applyFont="1" applyFill="1" applyBorder="1" applyAlignment="1">
      <alignment horizontal="center" vertical="center" wrapText="1"/>
    </xf>
    <xf numFmtId="0" fontId="74" fillId="5" borderId="16" xfId="0" applyFont="1" applyFill="1" applyBorder="1" applyAlignment="1">
      <alignment horizontal="center" vertical="center" wrapText="1"/>
    </xf>
    <xf numFmtId="0" fontId="75" fillId="4" borderId="5" xfId="0" applyFont="1" applyFill="1" applyBorder="1" applyAlignment="1">
      <alignment horizontal="left" vertical="center" wrapText="1"/>
    </xf>
    <xf numFmtId="0" fontId="75" fillId="4" borderId="4" xfId="0" applyFont="1" applyFill="1" applyBorder="1" applyAlignment="1">
      <alignment horizontal="left" vertical="center" wrapText="1"/>
    </xf>
    <xf numFmtId="0" fontId="75" fillId="3" borderId="23" xfId="0" applyFont="1" applyFill="1" applyBorder="1" applyAlignment="1">
      <alignment horizontal="left" vertical="center" wrapText="1"/>
    </xf>
    <xf numFmtId="0" fontId="75" fillId="3" borderId="53" xfId="0" applyFont="1" applyFill="1" applyBorder="1" applyAlignment="1">
      <alignment horizontal="left" vertical="center" wrapText="1"/>
    </xf>
    <xf numFmtId="4" fontId="75" fillId="3" borderId="57" xfId="0" applyNumberFormat="1" applyFont="1" applyFill="1" applyBorder="1" applyAlignment="1">
      <alignment horizontal="right" vertical="center"/>
    </xf>
    <xf numFmtId="4" fontId="75" fillId="3" borderId="56" xfId="0" applyNumberFormat="1" applyFont="1" applyFill="1" applyBorder="1" applyAlignment="1">
      <alignment horizontal="right" vertical="center"/>
    </xf>
    <xf numFmtId="0" fontId="77" fillId="7" borderId="2" xfId="0" applyFont="1" applyFill="1" applyBorder="1" applyAlignment="1">
      <alignment horizontal="left" vertical="center" wrapText="1"/>
    </xf>
    <xf numFmtId="0" fontId="77" fillId="7" borderId="20" xfId="0" applyFont="1" applyFill="1" applyBorder="1" applyAlignment="1">
      <alignment horizontal="left" vertical="center" wrapText="1"/>
    </xf>
    <xf numFmtId="0" fontId="38" fillId="4" borderId="3" xfId="0" applyFont="1" applyFill="1" applyBorder="1" applyAlignment="1">
      <alignment horizontal="center" vertical="center" textRotation="90" wrapText="1"/>
    </xf>
    <xf numFmtId="0" fontId="38" fillId="4" borderId="5" xfId="0" applyFont="1" applyFill="1" applyBorder="1" applyAlignment="1">
      <alignment horizontal="center" vertical="center" textRotation="90" wrapText="1"/>
    </xf>
    <xf numFmtId="0" fontId="38" fillId="4" borderId="1" xfId="0" applyFont="1" applyFill="1" applyBorder="1" applyAlignment="1">
      <alignment vertical="center" wrapText="1"/>
    </xf>
    <xf numFmtId="0" fontId="38" fillId="4" borderId="3" xfId="0" applyFont="1" applyFill="1" applyBorder="1" applyAlignment="1">
      <alignment vertical="center" wrapText="1"/>
    </xf>
    <xf numFmtId="0" fontId="0" fillId="0" borderId="5" xfId="0" applyBorder="1" applyAlignment="1">
      <alignment vertical="center" wrapText="1"/>
    </xf>
    <xf numFmtId="0" fontId="38" fillId="4" borderId="22" xfId="0" applyFont="1" applyFill="1" applyBorder="1" applyAlignment="1">
      <alignment vertical="center" wrapText="1"/>
    </xf>
    <xf numFmtId="0" fontId="38" fillId="4" borderId="48" xfId="0" applyFont="1" applyFill="1" applyBorder="1" applyAlignment="1">
      <alignment vertical="center" wrapText="1"/>
    </xf>
    <xf numFmtId="0" fontId="38" fillId="4" borderId="2" xfId="0" applyFont="1" applyFill="1" applyBorder="1" applyAlignment="1">
      <alignment vertical="center" wrapText="1"/>
    </xf>
    <xf numFmtId="0" fontId="38" fillId="4" borderId="6" xfId="0" applyFont="1" applyFill="1" applyBorder="1" applyAlignment="1">
      <alignment vertical="center" wrapText="1"/>
    </xf>
    <xf numFmtId="0" fontId="38" fillId="4" borderId="30" xfId="0" applyFont="1" applyFill="1" applyBorder="1" applyAlignment="1">
      <alignment vertical="center" wrapText="1"/>
    </xf>
    <xf numFmtId="0" fontId="38" fillId="4" borderId="52"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5" xfId="0" applyFont="1" applyFill="1" applyBorder="1" applyAlignment="1">
      <alignment horizontal="left" vertical="center" wrapText="1"/>
    </xf>
    <xf numFmtId="4" fontId="33" fillId="0" borderId="3" xfId="0" applyNumberFormat="1" applyFont="1" applyFill="1" applyBorder="1" applyAlignment="1">
      <alignment horizontal="left" vertical="center"/>
    </xf>
    <xf numFmtId="4" fontId="33" fillId="0" borderId="5" xfId="0" applyNumberFormat="1" applyFont="1" applyFill="1" applyBorder="1" applyAlignment="1">
      <alignment horizontal="left" vertical="center"/>
    </xf>
    <xf numFmtId="0" fontId="28" fillId="4" borderId="55"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38" fillId="4" borderId="50" xfId="0" applyFont="1" applyFill="1" applyBorder="1" applyAlignment="1">
      <alignment vertical="center" wrapText="1"/>
    </xf>
    <xf numFmtId="0" fontId="46" fillId="4" borderId="1" xfId="0" applyFont="1" applyFill="1" applyBorder="1" applyAlignment="1">
      <alignment horizontal="left" vertical="center" wrapText="1"/>
    </xf>
    <xf numFmtId="0" fontId="46" fillId="4" borderId="3" xfId="0" applyFont="1" applyFill="1" applyBorder="1" applyAlignment="1">
      <alignment horizontal="left" vertical="center" wrapText="1"/>
    </xf>
    <xf numFmtId="4" fontId="33" fillId="0" borderId="44" xfId="0" applyNumberFormat="1" applyFont="1" applyFill="1" applyBorder="1" applyAlignment="1">
      <alignment horizontal="right" vertical="center" wrapText="1"/>
    </xf>
    <xf numFmtId="4" fontId="33" fillId="0" borderId="45" xfId="0" applyNumberFormat="1" applyFont="1" applyFill="1" applyBorder="1" applyAlignment="1">
      <alignment horizontal="right" vertical="center" wrapText="1"/>
    </xf>
    <xf numFmtId="10" fontId="14" fillId="0" borderId="52" xfId="0" applyNumberFormat="1" applyFont="1" applyBorder="1" applyAlignment="1">
      <alignment horizontal="center" vertical="center"/>
    </xf>
    <xf numFmtId="10" fontId="14" fillId="0" borderId="42" xfId="0" applyNumberFormat="1" applyFont="1" applyBorder="1" applyAlignment="1">
      <alignment horizontal="center" vertical="center"/>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33" fillId="2" borderId="22" xfId="0" applyFont="1" applyFill="1" applyBorder="1" applyAlignment="1">
      <alignment horizontal="left" vertical="center" wrapText="1"/>
    </xf>
    <xf numFmtId="0" fontId="33" fillId="2" borderId="18" xfId="0" applyFont="1" applyFill="1" applyBorder="1" applyAlignment="1">
      <alignment horizontal="left" vertical="center" wrapText="1"/>
    </xf>
    <xf numFmtId="4" fontId="14" fillId="0" borderId="3" xfId="0" applyNumberFormat="1" applyFont="1" applyFill="1" applyBorder="1" applyAlignment="1">
      <alignment horizontal="right" vertical="center" wrapText="1"/>
    </xf>
    <xf numFmtId="4" fontId="14" fillId="0" borderId="5" xfId="0" applyNumberFormat="1" applyFont="1" applyFill="1" applyBorder="1" applyAlignment="1">
      <alignment horizontal="righ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4" fontId="33" fillId="0" borderId="52" xfId="0" applyNumberFormat="1" applyFont="1" applyFill="1" applyBorder="1" applyAlignment="1">
      <alignment horizontal="right" vertical="center" wrapText="1"/>
    </xf>
    <xf numFmtId="4" fontId="33" fillId="0" borderId="42" xfId="0" applyNumberFormat="1" applyFont="1" applyFill="1" applyBorder="1" applyAlignment="1">
      <alignment horizontal="right" vertical="center" wrapText="1"/>
    </xf>
    <xf numFmtId="4" fontId="14" fillId="2" borderId="52" xfId="0" applyNumberFormat="1" applyFont="1" applyFill="1" applyBorder="1" applyAlignment="1">
      <alignment horizontal="right" vertical="center"/>
    </xf>
    <xf numFmtId="4" fontId="14" fillId="2" borderId="42" xfId="0" applyNumberFormat="1" applyFont="1" applyFill="1" applyBorder="1" applyAlignment="1">
      <alignment horizontal="right" vertical="center"/>
    </xf>
    <xf numFmtId="4" fontId="36" fillId="2" borderId="22" xfId="0" applyNumberFormat="1" applyFont="1" applyFill="1" applyBorder="1" applyAlignment="1">
      <alignment horizontal="right" vertical="center" wrapText="1"/>
    </xf>
    <xf numFmtId="4" fontId="36" fillId="2" borderId="18" xfId="0" applyNumberFormat="1" applyFont="1" applyFill="1" applyBorder="1" applyAlignment="1">
      <alignment horizontal="right" vertical="center" wrapText="1"/>
    </xf>
    <xf numFmtId="4" fontId="14" fillId="0" borderId="52" xfId="0" applyNumberFormat="1" applyFont="1" applyFill="1" applyBorder="1" applyAlignment="1">
      <alignment horizontal="right" vertical="center"/>
    </xf>
    <xf numFmtId="4" fontId="14" fillId="0" borderId="42" xfId="0" applyNumberFormat="1" applyFont="1" applyFill="1" applyBorder="1" applyAlignment="1">
      <alignment horizontal="right" vertical="center"/>
    </xf>
    <xf numFmtId="4" fontId="36" fillId="2" borderId="22" xfId="0" applyNumberFormat="1" applyFont="1" applyFill="1" applyBorder="1" applyAlignment="1">
      <alignment horizontal="right" vertical="center"/>
    </xf>
    <xf numFmtId="4" fontId="36" fillId="2" borderId="18" xfId="0" applyNumberFormat="1" applyFont="1" applyFill="1" applyBorder="1" applyAlignment="1">
      <alignment horizontal="right" vertical="center"/>
    </xf>
    <xf numFmtId="4" fontId="14" fillId="2" borderId="44" xfId="0" applyNumberFormat="1" applyFont="1" applyFill="1" applyBorder="1" applyAlignment="1">
      <alignment horizontal="right" vertical="center"/>
    </xf>
    <xf numFmtId="4" fontId="14" fillId="2" borderId="45" xfId="0" applyNumberFormat="1" applyFont="1" applyFill="1" applyBorder="1" applyAlignment="1">
      <alignment horizontal="right" vertical="center"/>
    </xf>
    <xf numFmtId="0" fontId="28" fillId="4" borderId="6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56" fillId="0" borderId="15"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8" fillId="2" borderId="54"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4" fillId="0" borderId="21" xfId="0" applyNumberFormat="1" applyFont="1" applyFill="1" applyBorder="1" applyAlignment="1">
      <alignment horizontal="right" vertical="center" wrapText="1"/>
    </xf>
    <xf numFmtId="0" fontId="14" fillId="0" borderId="21" xfId="0" applyFont="1" applyFill="1" applyBorder="1" applyAlignment="1">
      <alignment horizontal="center" vertical="center" wrapText="1"/>
    </xf>
    <xf numFmtId="0" fontId="37" fillId="0" borderId="52" xfId="0" applyFont="1" applyFill="1" applyBorder="1" applyAlignment="1">
      <alignment horizontal="left" vertical="center" wrapText="1"/>
    </xf>
    <xf numFmtId="0" fontId="37" fillId="0" borderId="50" xfId="0" applyFont="1" applyFill="1" applyBorder="1" applyAlignment="1">
      <alignment horizontal="left" vertical="center" wrapText="1"/>
    </xf>
    <xf numFmtId="0" fontId="37" fillId="0" borderId="42" xfId="0" applyFont="1" applyFill="1" applyBorder="1" applyAlignment="1">
      <alignment horizontal="left" vertical="center" wrapText="1"/>
    </xf>
    <xf numFmtId="0" fontId="28" fillId="3" borderId="37" xfId="0" applyFont="1" applyFill="1" applyBorder="1" applyAlignment="1">
      <alignment horizontal="center" vertical="center" wrapText="1"/>
    </xf>
    <xf numFmtId="0" fontId="28" fillId="3" borderId="38" xfId="0" applyFont="1" applyFill="1" applyBorder="1" applyAlignment="1">
      <alignment horizontal="center" vertical="center" wrapText="1"/>
    </xf>
    <xf numFmtId="0" fontId="28" fillId="3" borderId="39" xfId="0" applyFont="1" applyFill="1" applyBorder="1" applyAlignment="1">
      <alignment horizontal="center" vertical="center" wrapText="1"/>
    </xf>
    <xf numFmtId="0" fontId="38" fillId="3" borderId="40" xfId="0" applyFont="1" applyFill="1" applyBorder="1" applyAlignment="1">
      <alignment horizontal="left" vertical="center" wrapText="1"/>
    </xf>
    <xf numFmtId="0" fontId="38" fillId="3" borderId="15" xfId="0" applyFont="1" applyFill="1" applyBorder="1" applyAlignment="1">
      <alignment horizontal="left" vertical="center" wrapText="1"/>
    </xf>
    <xf numFmtId="0" fontId="38" fillId="3" borderId="41" xfId="0" applyFont="1" applyFill="1" applyBorder="1" applyAlignment="1">
      <alignment horizontal="left" vertical="center" wrapText="1"/>
    </xf>
    <xf numFmtId="0" fontId="38" fillId="3" borderId="45" xfId="0" applyFont="1" applyFill="1" applyBorder="1" applyAlignment="1">
      <alignment horizontal="left" vertical="center" wrapText="1"/>
    </xf>
    <xf numFmtId="0" fontId="14" fillId="0" borderId="33"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34" xfId="0" applyFont="1" applyFill="1" applyBorder="1" applyAlignment="1">
      <alignment horizontal="left" vertical="center"/>
    </xf>
    <xf numFmtId="0" fontId="14" fillId="0" borderId="21" xfId="0" applyFont="1" applyFill="1" applyBorder="1" applyAlignment="1">
      <alignment horizontal="left" vertical="center"/>
    </xf>
    <xf numFmtId="0" fontId="14" fillId="0" borderId="5" xfId="0" applyFont="1" applyFill="1" applyBorder="1" applyAlignment="1">
      <alignment horizontal="left" vertical="center"/>
    </xf>
    <xf numFmtId="0" fontId="12" fillId="0" borderId="34"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34" xfId="31" applyFont="1" applyBorder="1" applyAlignment="1">
      <alignment horizontal="left" vertical="center" wrapText="1"/>
    </xf>
    <xf numFmtId="0" fontId="14" fillId="0" borderId="21" xfId="31" applyFont="1" applyBorder="1" applyAlignment="1">
      <alignment horizontal="left" vertical="center" wrapText="1"/>
    </xf>
    <xf numFmtId="0" fontId="14" fillId="0" borderId="5" xfId="31" applyFont="1" applyBorder="1" applyAlignment="1">
      <alignment horizontal="left" vertical="center" wrapText="1"/>
    </xf>
    <xf numFmtId="0" fontId="14" fillId="0" borderId="34" xfId="0" applyFont="1" applyBorder="1" applyAlignment="1">
      <alignment horizontal="left"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4" fontId="14" fillId="0" borderId="34" xfId="0" applyNumberFormat="1" applyFont="1" applyBorder="1" applyAlignment="1">
      <alignment horizontal="right" vertical="center"/>
    </xf>
    <xf numFmtId="4" fontId="14" fillId="0" borderId="21" xfId="0" applyNumberFormat="1" applyFont="1" applyBorder="1" applyAlignment="1">
      <alignment horizontal="right" vertical="center"/>
    </xf>
    <xf numFmtId="4" fontId="14" fillId="0" borderId="5" xfId="0" applyNumberFormat="1" applyFont="1" applyBorder="1" applyAlignment="1">
      <alignment horizontal="right" vertical="center"/>
    </xf>
    <xf numFmtId="4" fontId="38" fillId="3" borderId="34" xfId="0" applyNumberFormat="1" applyFont="1" applyFill="1" applyBorder="1" applyAlignment="1">
      <alignment horizontal="left" vertical="center" wrapText="1"/>
    </xf>
    <xf numFmtId="4" fontId="38" fillId="3" borderId="5" xfId="0" applyNumberFormat="1" applyFont="1" applyFill="1" applyBorder="1" applyAlignment="1">
      <alignment horizontal="left" vertical="center" wrapText="1"/>
    </xf>
    <xf numFmtId="4" fontId="47" fillId="3" borderId="34" xfId="0" applyNumberFormat="1" applyFont="1" applyFill="1" applyBorder="1" applyAlignment="1">
      <alignment horizontal="center" vertical="center" wrapText="1"/>
    </xf>
    <xf numFmtId="4" fontId="47" fillId="3" borderId="5" xfId="0" applyNumberFormat="1" applyFont="1" applyFill="1" applyBorder="1" applyAlignment="1">
      <alignment horizontal="center" vertical="center" wrapText="1"/>
    </xf>
    <xf numFmtId="0" fontId="38" fillId="3" borderId="3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8" fillId="3" borderId="35" xfId="0" applyFont="1" applyFill="1" applyBorder="1" applyAlignment="1">
      <alignment horizontal="left" vertical="center" wrapText="1"/>
    </xf>
    <xf numFmtId="0" fontId="38" fillId="3" borderId="4" xfId="0" applyFont="1" applyFill="1" applyBorder="1" applyAlignment="1">
      <alignment horizontal="left" vertical="center" wrapText="1"/>
    </xf>
    <xf numFmtId="0" fontId="38" fillId="3" borderId="36" xfId="0" applyFont="1" applyFill="1" applyBorder="1" applyAlignment="1">
      <alignment horizontal="left" vertical="center" wrapText="1"/>
    </xf>
    <xf numFmtId="0" fontId="38" fillId="3" borderId="42" xfId="0" applyFont="1" applyFill="1" applyBorder="1" applyAlignment="1">
      <alignment horizontal="left" vertical="center" wrapText="1"/>
    </xf>
    <xf numFmtId="0" fontId="38" fillId="3" borderId="33" xfId="0" applyFont="1" applyFill="1" applyBorder="1" applyAlignment="1">
      <alignment horizontal="center" vertical="center" textRotation="90" wrapText="1"/>
    </xf>
    <xf numFmtId="0" fontId="38" fillId="3" borderId="18" xfId="0" applyFont="1" applyFill="1" applyBorder="1" applyAlignment="1">
      <alignment horizontal="center" vertical="center" textRotation="90" wrapText="1"/>
    </xf>
    <xf numFmtId="0" fontId="46" fillId="3" borderId="34" xfId="0" applyFont="1" applyFill="1" applyBorder="1" applyAlignment="1">
      <alignment horizontal="left" vertical="center" wrapText="1"/>
    </xf>
    <xf numFmtId="0" fontId="46" fillId="3" borderId="5" xfId="0" applyFont="1" applyFill="1" applyBorder="1" applyAlignment="1">
      <alignment horizontal="left" vertical="center" wrapText="1"/>
    </xf>
    <xf numFmtId="4" fontId="14"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14" fillId="0" borderId="36" xfId="0" applyNumberFormat="1" applyFont="1" applyFill="1" applyBorder="1" applyAlignment="1">
      <alignment horizontal="center" vertical="center"/>
    </xf>
    <xf numFmtId="10" fontId="14" fillId="0" borderId="50" xfId="0" applyNumberFormat="1" applyFont="1" applyFill="1" applyBorder="1" applyAlignment="1">
      <alignment horizontal="center" vertical="center"/>
    </xf>
    <xf numFmtId="10" fontId="14" fillId="0" borderId="42" xfId="0" applyNumberFormat="1" applyFont="1" applyFill="1" applyBorder="1" applyAlignment="1">
      <alignment horizontal="center" vertical="center"/>
    </xf>
    <xf numFmtId="0" fontId="5" fillId="0" borderId="36"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22" xfId="0" applyFont="1" applyFill="1" applyBorder="1" applyAlignment="1">
      <alignment horizontal="center" vertical="center"/>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horizontal="right" vertical="center" wrapText="1"/>
    </xf>
    <xf numFmtId="0" fontId="14" fillId="0" borderId="41" xfId="0" applyFont="1" applyFill="1" applyBorder="1" applyAlignment="1">
      <alignment horizontal="left" vertical="center" wrapText="1"/>
    </xf>
    <xf numFmtId="0" fontId="14" fillId="0" borderId="49" xfId="0" applyFont="1" applyFill="1" applyBorder="1" applyAlignment="1">
      <alignment horizontal="left" vertical="center" wrapText="1"/>
    </xf>
    <xf numFmtId="4" fontId="14" fillId="0" borderId="36" xfId="0" applyNumberFormat="1" applyFont="1" applyFill="1" applyBorder="1" applyAlignment="1">
      <alignment horizontal="right" vertical="center"/>
    </xf>
    <xf numFmtId="4" fontId="14" fillId="0" borderId="50" xfId="0" applyNumberFormat="1" applyFont="1" applyFill="1" applyBorder="1" applyAlignment="1">
      <alignment horizontal="right" vertical="center"/>
    </xf>
    <xf numFmtId="4" fontId="14" fillId="0" borderId="44" xfId="0" applyNumberFormat="1" applyFont="1" applyFill="1" applyBorder="1" applyAlignment="1">
      <alignment horizontal="right" vertical="center"/>
    </xf>
    <xf numFmtId="4" fontId="14" fillId="0" borderId="49" xfId="0" applyNumberFormat="1" applyFont="1" applyFill="1" applyBorder="1" applyAlignment="1">
      <alignment horizontal="right" vertical="center"/>
    </xf>
    <xf numFmtId="4" fontId="14" fillId="0" borderId="45" xfId="0" applyNumberFormat="1" applyFont="1" applyFill="1" applyBorder="1" applyAlignment="1">
      <alignment horizontal="right" vertical="center"/>
    </xf>
    <xf numFmtId="10" fontId="14" fillId="0" borderId="52" xfId="0" applyNumberFormat="1" applyFont="1" applyFill="1" applyBorder="1" applyAlignment="1">
      <alignment horizontal="center" vertical="center"/>
    </xf>
    <xf numFmtId="0" fontId="5" fillId="0" borderId="52"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22"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2" fillId="0" borderId="3" xfId="0" applyFont="1" applyFill="1" applyBorder="1" applyAlignment="1">
      <alignment horizontal="left" vertical="center" wrapText="1"/>
    </xf>
    <xf numFmtId="4" fontId="14" fillId="0" borderId="3" xfId="0" applyNumberFormat="1" applyFont="1" applyBorder="1" applyAlignment="1">
      <alignment horizontal="right" vertical="center"/>
    </xf>
    <xf numFmtId="0" fontId="33" fillId="0" borderId="52" xfId="0" applyFont="1" applyFill="1" applyBorder="1" applyAlignment="1">
      <alignment horizontal="left" vertical="center" wrapText="1"/>
    </xf>
    <xf numFmtId="0" fontId="33" fillId="0" borderId="50" xfId="0" applyFont="1" applyFill="1" applyBorder="1" applyAlignment="1">
      <alignment horizontal="left" vertical="center" wrapText="1"/>
    </xf>
    <xf numFmtId="4" fontId="54" fillId="0" borderId="22" xfId="0" applyNumberFormat="1" applyFont="1" applyFill="1" applyBorder="1" applyAlignment="1">
      <alignment horizontal="right" vertical="center"/>
    </xf>
    <xf numFmtId="4" fontId="54" fillId="0" borderId="18" xfId="0" applyNumberFormat="1" applyFont="1" applyFill="1" applyBorder="1" applyAlignment="1">
      <alignment horizontal="right" vertical="center"/>
    </xf>
    <xf numFmtId="0" fontId="14" fillId="0" borderId="52" xfId="0" applyFont="1" applyFill="1" applyBorder="1" applyAlignment="1">
      <alignment horizontal="left" vertical="center" wrapText="1"/>
    </xf>
    <xf numFmtId="0" fontId="33" fillId="0" borderId="4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4" fontId="33" fillId="0" borderId="3" xfId="0" applyNumberFormat="1" applyFont="1" applyFill="1" applyBorder="1" applyAlignment="1">
      <alignment horizontal="right" vertical="center"/>
    </xf>
    <xf numFmtId="4" fontId="33" fillId="0" borderId="5" xfId="0" applyNumberFormat="1" applyFont="1" applyFill="1" applyBorder="1" applyAlignment="1">
      <alignment horizontal="right" vertical="center"/>
    </xf>
    <xf numFmtId="0" fontId="11"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2" borderId="58" xfId="0" applyFont="1" applyFill="1" applyBorder="1" applyAlignment="1">
      <alignment horizontal="left" vertical="center" wrapText="1"/>
    </xf>
    <xf numFmtId="0" fontId="14" fillId="0" borderId="0" xfId="0" applyFont="1" applyFill="1" applyBorder="1" applyAlignment="1">
      <alignment horizontal="left" vertical="top" wrapText="1"/>
    </xf>
    <xf numFmtId="164" fontId="40" fillId="0" borderId="3" xfId="0" applyNumberFormat="1" applyFont="1" applyFill="1" applyBorder="1" applyAlignment="1">
      <alignment horizontal="right" vertical="center" wrapText="1"/>
    </xf>
    <xf numFmtId="164" fontId="40" fillId="0" borderId="21" xfId="0" applyNumberFormat="1" applyFont="1" applyFill="1" applyBorder="1" applyAlignment="1">
      <alignment horizontal="right" vertical="center" wrapText="1"/>
    </xf>
    <xf numFmtId="4" fontId="33" fillId="0" borderId="3" xfId="0" applyNumberFormat="1" applyFont="1" applyFill="1" applyBorder="1" applyAlignment="1">
      <alignment horizontal="left" vertical="center" wrapText="1"/>
    </xf>
    <xf numFmtId="4" fontId="33" fillId="0" borderId="21" xfId="0" applyNumberFormat="1" applyFont="1" applyFill="1" applyBorder="1" applyAlignment="1">
      <alignment horizontal="left" vertical="center" wrapText="1"/>
    </xf>
    <xf numFmtId="0" fontId="33" fillId="0" borderId="44" xfId="0" applyFont="1" applyFill="1" applyBorder="1" applyAlignment="1">
      <alignment horizontal="left" vertical="center" wrapText="1"/>
    </xf>
    <xf numFmtId="0" fontId="33" fillId="0" borderId="49" xfId="0" applyFont="1" applyFill="1" applyBorder="1" applyAlignment="1">
      <alignment horizontal="left" vertical="center" wrapText="1"/>
    </xf>
    <xf numFmtId="0" fontId="56" fillId="0" borderId="38" xfId="0" applyFont="1" applyFill="1" applyBorder="1" applyAlignment="1">
      <alignment horizontal="left" vertical="center" wrapText="1"/>
    </xf>
    <xf numFmtId="0" fontId="56" fillId="0" borderId="39"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14" fillId="0" borderId="22" xfId="31" applyFont="1" applyFill="1" applyBorder="1" applyAlignment="1">
      <alignment horizontal="center" vertical="center" wrapText="1"/>
    </xf>
    <xf numFmtId="0" fontId="14" fillId="0" borderId="48" xfId="31" applyFont="1" applyFill="1" applyBorder="1" applyAlignment="1">
      <alignment horizontal="center" vertical="center" wrapText="1"/>
    </xf>
    <xf numFmtId="0" fontId="14" fillId="0" borderId="3" xfId="31" applyFont="1" applyFill="1" applyBorder="1" applyAlignment="1">
      <alignment horizontal="left" vertical="center" wrapText="1"/>
    </xf>
    <xf numFmtId="0" fontId="14" fillId="0" borderId="21" xfId="31" applyFont="1" applyFill="1" applyBorder="1" applyAlignment="1">
      <alignment horizontal="left" vertical="center" wrapText="1"/>
    </xf>
    <xf numFmtId="0" fontId="8" fillId="0" borderId="3"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14" fillId="0" borderId="3" xfId="0" applyFont="1" applyBorder="1" applyAlignment="1">
      <alignment horizontal="left" vertical="center" wrapText="1"/>
    </xf>
    <xf numFmtId="164" fontId="40" fillId="0" borderId="5" xfId="0" applyNumberFormat="1" applyFont="1" applyFill="1" applyBorder="1" applyAlignment="1">
      <alignment horizontal="right" vertical="center" wrapText="1"/>
    </xf>
    <xf numFmtId="4" fontId="33" fillId="0" borderId="21" xfId="0" applyNumberFormat="1" applyFont="1" applyFill="1" applyBorder="1" applyAlignment="1">
      <alignment horizontal="right" vertical="center"/>
    </xf>
    <xf numFmtId="0" fontId="10" fillId="0" borderId="3"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99CC"/>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70" zoomScaleNormal="70" workbookViewId="0">
      <selection activeCell="J6" sqref="J6"/>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408" t="s">
        <v>139</v>
      </c>
      <c r="B1" s="408"/>
      <c r="C1" s="408"/>
      <c r="D1" s="408"/>
      <c r="E1" s="408"/>
      <c r="F1" s="408"/>
      <c r="G1" s="408"/>
      <c r="H1" s="408"/>
    </row>
    <row r="2" spans="1:11" ht="21" customHeight="1" x14ac:dyDescent="0.3">
      <c r="H2" s="335" t="s">
        <v>235</v>
      </c>
    </row>
    <row r="3" spans="1:11" ht="15.75" x14ac:dyDescent="0.25">
      <c r="A3" s="212" t="s">
        <v>140</v>
      </c>
      <c r="B3" s="152"/>
      <c r="C3" s="152"/>
      <c r="D3" s="152"/>
      <c r="E3" s="152"/>
      <c r="F3" s="152"/>
      <c r="G3" s="152"/>
      <c r="H3" s="153" t="s">
        <v>141</v>
      </c>
    </row>
    <row r="4" spans="1:11" ht="32.25" customHeight="1" x14ac:dyDescent="0.25">
      <c r="A4" s="409" t="s">
        <v>1</v>
      </c>
      <c r="B4" s="410"/>
      <c r="C4" s="411" t="s">
        <v>27</v>
      </c>
      <c r="D4" s="412" t="s">
        <v>28</v>
      </c>
      <c r="E4" s="413"/>
      <c r="F4" s="414"/>
      <c r="G4" s="415" t="s">
        <v>175</v>
      </c>
      <c r="H4" s="415" t="s">
        <v>176</v>
      </c>
    </row>
    <row r="5" spans="1:11" ht="70.900000000000006" customHeight="1" x14ac:dyDescent="0.25">
      <c r="A5" s="409"/>
      <c r="B5" s="410"/>
      <c r="C5" s="411"/>
      <c r="D5" s="154" t="s">
        <v>31</v>
      </c>
      <c r="E5" s="155" t="s">
        <v>179</v>
      </c>
      <c r="F5" s="156" t="s">
        <v>178</v>
      </c>
      <c r="G5" s="415"/>
      <c r="H5" s="415"/>
    </row>
    <row r="6" spans="1:11" ht="30" customHeight="1" thickBot="1" x14ac:dyDescent="0.3">
      <c r="A6" s="416" t="s">
        <v>2</v>
      </c>
      <c r="B6" s="417"/>
      <c r="C6" s="191" t="s">
        <v>3</v>
      </c>
      <c r="D6" s="207" t="s">
        <v>173</v>
      </c>
      <c r="E6" s="193" t="s">
        <v>5</v>
      </c>
      <c r="F6" s="194" t="s">
        <v>6</v>
      </c>
      <c r="G6" s="192" t="s">
        <v>174</v>
      </c>
      <c r="H6" s="192" t="s">
        <v>177</v>
      </c>
    </row>
    <row r="7" spans="1:11" ht="37.15" customHeight="1" thickBot="1" x14ac:dyDescent="0.3">
      <c r="A7" s="418" t="s">
        <v>163</v>
      </c>
      <c r="B7" s="419"/>
      <c r="C7" s="157">
        <f>C8+C9</f>
        <v>251090459.67999998</v>
      </c>
      <c r="D7" s="208">
        <f>D8+D9</f>
        <v>55361046.159999996</v>
      </c>
      <c r="E7" s="206">
        <f>E8+E9</f>
        <v>55361046.159999996</v>
      </c>
      <c r="F7" s="190">
        <f>F8+F9</f>
        <v>0</v>
      </c>
      <c r="G7" s="331">
        <f>G8+G9</f>
        <v>195729413.51999998</v>
      </c>
      <c r="H7" s="222">
        <f>G7/C7</f>
        <v>0.77951752435933097</v>
      </c>
      <c r="J7" s="241"/>
    </row>
    <row r="8" spans="1:11" ht="31.5" x14ac:dyDescent="0.25">
      <c r="A8" s="379"/>
      <c r="B8" s="224" t="s">
        <v>188</v>
      </c>
      <c r="C8" s="225">
        <v>214056238.20999998</v>
      </c>
      <c r="D8" s="226">
        <v>18326824.690000001</v>
      </c>
      <c r="E8" s="227">
        <v>18326824.690000001</v>
      </c>
      <c r="F8" s="228">
        <v>0</v>
      </c>
      <c r="G8" s="332">
        <v>195729413.51999998</v>
      </c>
      <c r="H8" s="229">
        <v>0.9143831320065503</v>
      </c>
      <c r="J8" s="230"/>
    </row>
    <row r="9" spans="1:11" ht="37.5" customHeight="1" thickBot="1" x14ac:dyDescent="0.3">
      <c r="A9" s="380"/>
      <c r="B9" s="217" t="s">
        <v>142</v>
      </c>
      <c r="C9" s="218">
        <f>'KK_sledování '!L17</f>
        <v>37034221.469999999</v>
      </c>
      <c r="D9" s="219">
        <f>'KK_sledování '!M17</f>
        <v>37034221.469999999</v>
      </c>
      <c r="E9" s="220">
        <f>'KK_sledování '!N17</f>
        <v>37034221.469999999</v>
      </c>
      <c r="F9" s="221">
        <f>'KK_sledování '!O17</f>
        <v>0</v>
      </c>
      <c r="G9" s="333">
        <v>0</v>
      </c>
      <c r="H9" s="223">
        <f>D9/C9</f>
        <v>1</v>
      </c>
      <c r="J9" s="230"/>
    </row>
    <row r="10" spans="1:11" ht="45" customHeight="1" x14ac:dyDescent="0.25">
      <c r="A10" s="420" t="s">
        <v>164</v>
      </c>
      <c r="B10" s="421"/>
      <c r="C10" s="422">
        <f>C12+C13</f>
        <v>1002437478.6099999</v>
      </c>
      <c r="D10" s="368">
        <f>D12+D13</f>
        <v>300201177.35000002</v>
      </c>
      <c r="E10" s="205">
        <f>E12+E13</f>
        <v>336521834.29000002</v>
      </c>
      <c r="F10" s="362">
        <f>F12+F13</f>
        <v>2771962.31</v>
      </c>
      <c r="G10" s="364">
        <f>G12+G13</f>
        <v>702236301.25999999</v>
      </c>
      <c r="H10" s="366">
        <f>G10/C10</f>
        <v>0.70052877734952113</v>
      </c>
      <c r="J10" s="241"/>
    </row>
    <row r="11" spans="1:11" ht="30" customHeight="1" thickBot="1" x14ac:dyDescent="0.3">
      <c r="A11" s="424" t="s">
        <v>143</v>
      </c>
      <c r="B11" s="425"/>
      <c r="C11" s="423"/>
      <c r="D11" s="369"/>
      <c r="E11" s="242">
        <v>-39092619.25</v>
      </c>
      <c r="F11" s="363"/>
      <c r="G11" s="365"/>
      <c r="H11" s="367"/>
      <c r="J11" s="19"/>
    </row>
    <row r="12" spans="1:11" ht="31.5" x14ac:dyDescent="0.25">
      <c r="A12" s="379"/>
      <c r="B12" s="224" t="s">
        <v>188</v>
      </c>
      <c r="C12" s="225">
        <v>265653362.68000001</v>
      </c>
      <c r="D12" s="226">
        <v>126118308.84</v>
      </c>
      <c r="E12" s="227">
        <v>126118308.84</v>
      </c>
      <c r="F12" s="228">
        <v>0</v>
      </c>
      <c r="G12" s="332">
        <v>139535053.84</v>
      </c>
      <c r="H12" s="229">
        <v>0.52500000000000002</v>
      </c>
      <c r="J12" s="19"/>
      <c r="K12" s="19"/>
    </row>
    <row r="13" spans="1:11" ht="34.5" customHeight="1" x14ac:dyDescent="0.25">
      <c r="A13" s="379"/>
      <c r="B13" s="180" t="s">
        <v>142</v>
      </c>
      <c r="C13" s="384">
        <f>PO_sledování!L42</f>
        <v>736784115.92999995</v>
      </c>
      <c r="D13" s="386">
        <f>PO_sledování!M42</f>
        <v>174082868.51000002</v>
      </c>
      <c r="E13" s="181">
        <f>PO_sledování!N42</f>
        <v>210403525.45000002</v>
      </c>
      <c r="F13" s="388">
        <f>PO_sledování!O42</f>
        <v>2771962.31</v>
      </c>
      <c r="G13" s="384">
        <f>C13-D13</f>
        <v>562701247.41999996</v>
      </c>
      <c r="H13" s="390">
        <f>D13/C13</f>
        <v>0.23627391626143474</v>
      </c>
    </row>
    <row r="14" spans="1:11" ht="22.15" customHeight="1" thickBot="1" x14ac:dyDescent="0.3">
      <c r="A14" s="380"/>
      <c r="B14" s="197" t="s">
        <v>144</v>
      </c>
      <c r="C14" s="385"/>
      <c r="D14" s="387"/>
      <c r="E14" s="243">
        <v>-39092619.25</v>
      </c>
      <c r="F14" s="389"/>
      <c r="G14" s="385"/>
      <c r="H14" s="391"/>
    </row>
    <row r="15" spans="1:11" ht="49.5" customHeight="1" thickBot="1" x14ac:dyDescent="0.3">
      <c r="A15" s="396" t="s">
        <v>145</v>
      </c>
      <c r="B15" s="397"/>
      <c r="C15" s="198">
        <v>2065000000</v>
      </c>
      <c r="D15" s="199">
        <v>307867530</v>
      </c>
      <c r="E15" s="200">
        <v>307867530</v>
      </c>
      <c r="F15" s="204" t="s">
        <v>55</v>
      </c>
      <c r="G15" s="195" t="s">
        <v>55</v>
      </c>
      <c r="H15" s="196" t="s">
        <v>55</v>
      </c>
    </row>
    <row r="16" spans="1:11" ht="32.25" customHeight="1" x14ac:dyDescent="0.25">
      <c r="A16" s="398" t="s">
        <v>0</v>
      </c>
      <c r="B16" s="399"/>
      <c r="C16" s="158">
        <f>C7+C10+C15</f>
        <v>3318527938.29</v>
      </c>
      <c r="D16" s="159">
        <f>D7+D10+D15</f>
        <v>663429753.50999999</v>
      </c>
      <c r="E16" s="160">
        <f>E7+E10+E11+E15</f>
        <v>660657791.20000005</v>
      </c>
      <c r="F16" s="161">
        <f>F7+F10</f>
        <v>2771962.31</v>
      </c>
      <c r="G16" s="334">
        <f>G7+G10</f>
        <v>897965714.77999997</v>
      </c>
      <c r="H16" s="162" t="s">
        <v>55</v>
      </c>
    </row>
    <row r="17" spans="1:11" s="80" customFormat="1" x14ac:dyDescent="0.25">
      <c r="A17" s="86"/>
      <c r="B17" s="163"/>
      <c r="C17" s="163"/>
      <c r="D17" s="163"/>
      <c r="E17" s="163"/>
      <c r="F17" s="85"/>
      <c r="G17" s="164"/>
      <c r="H17" s="165"/>
    </row>
    <row r="18" spans="1:11" s="80" customFormat="1" ht="12.6" customHeight="1" x14ac:dyDescent="0.25">
      <c r="A18" s="400"/>
      <c r="B18" s="400"/>
      <c r="C18" s="400"/>
      <c r="D18" s="400"/>
      <c r="E18" s="400"/>
      <c r="F18" s="85"/>
      <c r="G18" s="164"/>
      <c r="H18" s="165"/>
    </row>
    <row r="19" spans="1:11" s="80" customFormat="1" ht="23.25" x14ac:dyDescent="0.25">
      <c r="A19" s="166" t="s">
        <v>180</v>
      </c>
      <c r="B19" s="167"/>
      <c r="C19" s="168"/>
      <c r="D19" s="168"/>
      <c r="E19" s="85"/>
      <c r="F19" s="85"/>
      <c r="G19" s="164"/>
      <c r="H19" s="165"/>
      <c r="J19" s="128"/>
    </row>
    <row r="20" spans="1:11" s="80" customFormat="1" ht="15" customHeight="1" x14ac:dyDescent="0.25">
      <c r="A20" s="167"/>
      <c r="B20" s="167"/>
      <c r="C20" s="168"/>
      <c r="D20" s="168"/>
      <c r="E20" s="85"/>
      <c r="F20" s="85"/>
      <c r="G20" s="164"/>
      <c r="H20" s="165"/>
      <c r="J20" s="128"/>
    </row>
    <row r="21" spans="1:11" s="80" customFormat="1" ht="14.25" customHeight="1" thickBot="1" x14ac:dyDescent="0.3">
      <c r="A21" s="212" t="s">
        <v>146</v>
      </c>
      <c r="B21" s="169"/>
      <c r="C21" s="170"/>
      <c r="D21" s="170"/>
      <c r="E21" s="171"/>
      <c r="F21" s="171"/>
      <c r="G21" s="172"/>
      <c r="H21" s="173"/>
      <c r="J21" s="128"/>
    </row>
    <row r="22" spans="1:11" s="80" customFormat="1" ht="33" customHeight="1" thickBot="1" x14ac:dyDescent="0.3">
      <c r="A22" s="370" t="s">
        <v>147</v>
      </c>
      <c r="B22" s="371"/>
      <c r="C22" s="371"/>
      <c r="D22" s="214">
        <f>D7+D10</f>
        <v>355562223.50999999</v>
      </c>
      <c r="E22" s="374" t="s">
        <v>186</v>
      </c>
      <c r="F22" s="373"/>
      <c r="G22" s="373"/>
      <c r="H22" s="373"/>
      <c r="J22" s="128"/>
      <c r="K22" s="128"/>
    </row>
    <row r="23" spans="1:11" s="80" customFormat="1" ht="45.6" customHeight="1" x14ac:dyDescent="0.25">
      <c r="A23" s="401" t="s">
        <v>56</v>
      </c>
      <c r="B23" s="394" t="s">
        <v>148</v>
      </c>
      <c r="C23" s="395"/>
      <c r="D23" s="209">
        <f>E8+E12+'KK_sledování '!N18+PO_sledování!N43+PO_sledování!N44</f>
        <v>363494539.59000003</v>
      </c>
      <c r="E23" s="373" t="s">
        <v>149</v>
      </c>
      <c r="F23" s="373"/>
      <c r="G23" s="373"/>
      <c r="H23" s="373"/>
      <c r="J23" s="128"/>
      <c r="K23" s="128"/>
    </row>
    <row r="24" spans="1:11" s="80" customFormat="1" ht="30" customHeight="1" x14ac:dyDescent="0.25">
      <c r="A24" s="379"/>
      <c r="B24" s="375" t="s">
        <v>144</v>
      </c>
      <c r="C24" s="376"/>
      <c r="D24" s="174">
        <v>-39092619.25</v>
      </c>
      <c r="E24" s="373" t="s">
        <v>150</v>
      </c>
      <c r="F24" s="373"/>
      <c r="G24" s="373"/>
      <c r="H24" s="373"/>
      <c r="J24" s="128"/>
      <c r="K24" s="128"/>
    </row>
    <row r="25" spans="1:11" s="80" customFormat="1" ht="30" customHeight="1" x14ac:dyDescent="0.25">
      <c r="A25" s="379"/>
      <c r="B25" s="377" t="s">
        <v>151</v>
      </c>
      <c r="C25" s="378"/>
      <c r="D25" s="215">
        <f>'KK_sledování '!N19+PO_sledování!N45</f>
        <v>28388340.859999999</v>
      </c>
      <c r="E25" s="373" t="s">
        <v>149</v>
      </c>
      <c r="F25" s="373"/>
      <c r="G25" s="373"/>
      <c r="H25" s="373"/>
    </row>
    <row r="26" spans="1:11" s="80" customFormat="1" ht="30" customHeight="1" x14ac:dyDescent="0.25">
      <c r="A26" s="402"/>
      <c r="B26" s="392" t="s">
        <v>152</v>
      </c>
      <c r="C26" s="393"/>
      <c r="D26" s="216">
        <f>'KK_sledování '!O17+PO_sledování!O42</f>
        <v>2771962.31</v>
      </c>
      <c r="E26" s="373" t="s">
        <v>149</v>
      </c>
      <c r="F26" s="373"/>
      <c r="G26" s="373"/>
      <c r="H26" s="373"/>
    </row>
    <row r="27" spans="1:11" s="80" customFormat="1" ht="30" customHeight="1" x14ac:dyDescent="0.25">
      <c r="A27" s="370" t="s">
        <v>153</v>
      </c>
      <c r="B27" s="371"/>
      <c r="C27" s="372"/>
      <c r="D27" s="175">
        <v>307867530</v>
      </c>
      <c r="E27" s="373" t="s">
        <v>154</v>
      </c>
      <c r="F27" s="373"/>
      <c r="G27" s="373"/>
      <c r="H27" s="373"/>
    </row>
    <row r="28" spans="1:11" s="80" customFormat="1" ht="49.5" customHeight="1" x14ac:dyDescent="0.25">
      <c r="A28" s="381" t="s">
        <v>155</v>
      </c>
      <c r="B28" s="382"/>
      <c r="C28" s="383"/>
      <c r="D28" s="176">
        <f>D23+D24+D25+D26+D27</f>
        <v>663429753.50999999</v>
      </c>
      <c r="E28" s="373" t="s">
        <v>187</v>
      </c>
      <c r="F28" s="373"/>
      <c r="G28" s="373"/>
      <c r="H28" s="373"/>
    </row>
    <row r="29" spans="1:11" s="80" customFormat="1" ht="15.75" x14ac:dyDescent="0.25">
      <c r="A29" s="202"/>
      <c r="B29" s="202"/>
      <c r="C29" s="202"/>
      <c r="D29" s="203"/>
      <c r="E29" s="201"/>
      <c r="F29" s="201"/>
      <c r="G29" s="201"/>
      <c r="H29" s="201"/>
    </row>
    <row r="30" spans="1:11" ht="18.75" x14ac:dyDescent="0.3">
      <c r="A30" s="213" t="s">
        <v>156</v>
      </c>
      <c r="B30" s="211"/>
      <c r="C30" s="177"/>
      <c r="D30" s="177"/>
      <c r="E30" s="177"/>
      <c r="F30" s="177"/>
      <c r="G30" s="178"/>
      <c r="H30" s="177"/>
    </row>
    <row r="31" spans="1:11" ht="64.150000000000006" customHeight="1" x14ac:dyDescent="0.25">
      <c r="A31" s="179" t="s">
        <v>3</v>
      </c>
      <c r="B31" s="403" t="s">
        <v>157</v>
      </c>
      <c r="C31" s="403"/>
      <c r="D31" s="404" t="s">
        <v>158</v>
      </c>
      <c r="E31" s="404"/>
      <c r="F31" s="404"/>
      <c r="G31" s="404"/>
      <c r="H31" s="404"/>
    </row>
    <row r="32" spans="1:11" ht="41.65" customHeight="1" x14ac:dyDescent="0.25">
      <c r="A32" s="179" t="s">
        <v>4</v>
      </c>
      <c r="B32" s="403" t="s">
        <v>159</v>
      </c>
      <c r="C32" s="403"/>
      <c r="D32" s="405" t="s">
        <v>181</v>
      </c>
      <c r="E32" s="406"/>
      <c r="F32" s="406"/>
      <c r="G32" s="406"/>
      <c r="H32" s="407"/>
    </row>
    <row r="33" spans="1:8" ht="98.65" customHeight="1" x14ac:dyDescent="0.25">
      <c r="A33" s="179" t="s">
        <v>5</v>
      </c>
      <c r="B33" s="403" t="s">
        <v>160</v>
      </c>
      <c r="C33" s="403"/>
      <c r="D33" s="404" t="s">
        <v>182</v>
      </c>
      <c r="E33" s="404"/>
      <c r="F33" s="404"/>
      <c r="G33" s="404"/>
      <c r="H33" s="404"/>
    </row>
    <row r="34" spans="1:8" ht="53.65" customHeight="1" x14ac:dyDescent="0.25">
      <c r="A34" s="179" t="s">
        <v>6</v>
      </c>
      <c r="B34" s="403" t="s">
        <v>161</v>
      </c>
      <c r="C34" s="403"/>
      <c r="D34" s="404" t="s">
        <v>162</v>
      </c>
      <c r="E34" s="404"/>
      <c r="F34" s="404"/>
      <c r="G34" s="404"/>
      <c r="H34" s="404"/>
    </row>
    <row r="35" spans="1:8" ht="40.15" customHeight="1" x14ac:dyDescent="0.25">
      <c r="A35" s="210" t="s">
        <v>184</v>
      </c>
      <c r="B35" s="403" t="s">
        <v>183</v>
      </c>
      <c r="C35" s="403"/>
      <c r="D35" s="404" t="s">
        <v>185</v>
      </c>
      <c r="E35" s="404"/>
      <c r="F35" s="404"/>
      <c r="G35" s="404"/>
      <c r="H35" s="404"/>
    </row>
  </sheetData>
  <mergeCells count="50">
    <mergeCell ref="A6:B6"/>
    <mergeCell ref="A7:B7"/>
    <mergeCell ref="A10:B10"/>
    <mergeCell ref="C10:C11"/>
    <mergeCell ref="A11:B11"/>
    <mergeCell ref="A8:A9"/>
    <mergeCell ref="A1:H1"/>
    <mergeCell ref="A4:B5"/>
    <mergeCell ref="C4:C5"/>
    <mergeCell ref="D4:F4"/>
    <mergeCell ref="G4:G5"/>
    <mergeCell ref="H4:H5"/>
    <mergeCell ref="B35:C35"/>
    <mergeCell ref="D35:H35"/>
    <mergeCell ref="B31:C31"/>
    <mergeCell ref="D31:H31"/>
    <mergeCell ref="B32:C32"/>
    <mergeCell ref="D32:H32"/>
    <mergeCell ref="B33:C33"/>
    <mergeCell ref="D33:H33"/>
    <mergeCell ref="B34:C34"/>
    <mergeCell ref="D34:H3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F10:F11"/>
    <mergeCell ref="G10:G11"/>
    <mergeCell ref="H10:H11"/>
    <mergeCell ref="D10:D11"/>
    <mergeCell ref="A27:C27"/>
    <mergeCell ref="E27:H27"/>
    <mergeCell ref="E22:H22"/>
    <mergeCell ref="B24:C24"/>
    <mergeCell ref="E24:H24"/>
    <mergeCell ref="B25:C25"/>
    <mergeCell ref="E25:H25"/>
    <mergeCell ref="A12:A14"/>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6.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topLeftCell="A13" zoomScale="59" zoomScaleNormal="59" zoomScaleSheetLayoutView="42" zoomScalePageLayoutView="70" workbookViewId="0">
      <selection activeCell="N18" sqref="N18:N19"/>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27" t="s">
        <v>218</v>
      </c>
      <c r="B1" s="327"/>
    </row>
    <row r="2" spans="1:22" ht="33" customHeight="1" x14ac:dyDescent="0.35">
      <c r="A2" s="135" t="s">
        <v>71</v>
      </c>
      <c r="C2" s="81"/>
      <c r="D2" s="81"/>
      <c r="E2" s="81"/>
      <c r="F2" s="81"/>
      <c r="G2" s="81"/>
      <c r="H2" s="81"/>
      <c r="I2" s="81"/>
      <c r="J2" s="81"/>
      <c r="K2" s="81"/>
      <c r="L2" s="81"/>
      <c r="M2" s="81"/>
      <c r="N2" s="81"/>
      <c r="O2" s="81"/>
      <c r="P2" s="81"/>
      <c r="Q2" s="8"/>
    </row>
    <row r="3" spans="1:22" ht="10.15" customHeight="1" x14ac:dyDescent="0.35">
      <c r="A3" s="135"/>
      <c r="C3" s="81"/>
      <c r="D3" s="81"/>
      <c r="E3" s="81"/>
      <c r="F3" s="81"/>
      <c r="G3" s="81"/>
      <c r="H3" s="81"/>
      <c r="I3" s="81"/>
      <c r="J3" s="81"/>
      <c r="K3" s="81"/>
      <c r="L3" s="81"/>
      <c r="M3" s="81"/>
      <c r="N3" s="81"/>
      <c r="O3" s="81"/>
      <c r="P3" s="81"/>
      <c r="Q3" s="8"/>
    </row>
    <row r="4" spans="1:22" ht="38.25" customHeight="1" x14ac:dyDescent="0.25">
      <c r="A4" s="426" t="s">
        <v>20</v>
      </c>
      <c r="B4" s="428" t="s">
        <v>21</v>
      </c>
      <c r="C4" s="428" t="s">
        <v>17</v>
      </c>
      <c r="D4" s="429" t="s">
        <v>22</v>
      </c>
      <c r="E4" s="428" t="s">
        <v>23</v>
      </c>
      <c r="F4" s="445" t="s">
        <v>67</v>
      </c>
      <c r="G4" s="428" t="s">
        <v>7</v>
      </c>
      <c r="H4" s="429" t="s">
        <v>25</v>
      </c>
      <c r="I4" s="428" t="s">
        <v>26</v>
      </c>
      <c r="J4" s="428" t="s">
        <v>8</v>
      </c>
      <c r="K4" s="433" t="s">
        <v>10</v>
      </c>
      <c r="L4" s="435" t="s">
        <v>27</v>
      </c>
      <c r="M4" s="441" t="s">
        <v>28</v>
      </c>
      <c r="N4" s="442"/>
      <c r="O4" s="443"/>
      <c r="P4" s="436" t="s">
        <v>165</v>
      </c>
      <c r="Q4" s="431" t="s">
        <v>30</v>
      </c>
    </row>
    <row r="5" spans="1:22" ht="90" x14ac:dyDescent="0.25">
      <c r="A5" s="427"/>
      <c r="B5" s="429"/>
      <c r="C5" s="429"/>
      <c r="D5" s="430"/>
      <c r="E5" s="429"/>
      <c r="F5" s="446"/>
      <c r="G5" s="429"/>
      <c r="H5" s="430"/>
      <c r="I5" s="429"/>
      <c r="J5" s="429"/>
      <c r="K5" s="434"/>
      <c r="L5" s="436"/>
      <c r="M5" s="245" t="s">
        <v>31</v>
      </c>
      <c r="N5" s="89" t="s">
        <v>68</v>
      </c>
      <c r="O5" s="90" t="s">
        <v>69</v>
      </c>
      <c r="P5" s="444"/>
      <c r="Q5" s="432"/>
    </row>
    <row r="6" spans="1:22" ht="26.25" customHeight="1" thickBot="1" x14ac:dyDescent="0.3">
      <c r="A6" s="91" t="s">
        <v>33</v>
      </c>
      <c r="B6" s="91" t="s">
        <v>34</v>
      </c>
      <c r="C6" s="91" t="s">
        <v>35</v>
      </c>
      <c r="D6" s="91" t="s">
        <v>36</v>
      </c>
      <c r="E6" s="91" t="s">
        <v>37</v>
      </c>
      <c r="F6" s="92" t="s">
        <v>38</v>
      </c>
      <c r="G6" s="91" t="s">
        <v>39</v>
      </c>
      <c r="H6" s="91" t="s">
        <v>40</v>
      </c>
      <c r="I6" s="91" t="s">
        <v>41</v>
      </c>
      <c r="J6" s="91" t="s">
        <v>42</v>
      </c>
      <c r="K6" s="93" t="s">
        <v>43</v>
      </c>
      <c r="L6" s="94" t="s">
        <v>44</v>
      </c>
      <c r="M6" s="94" t="s">
        <v>45</v>
      </c>
      <c r="N6" s="95" t="s">
        <v>46</v>
      </c>
      <c r="O6" s="93" t="s">
        <v>47</v>
      </c>
      <c r="P6" s="94" t="s">
        <v>48</v>
      </c>
      <c r="Q6" s="96" t="s">
        <v>166</v>
      </c>
    </row>
    <row r="7" spans="1:22" ht="389.1" customHeight="1" x14ac:dyDescent="0.25">
      <c r="A7" s="254">
        <v>19</v>
      </c>
      <c r="B7" s="303" t="s">
        <v>61</v>
      </c>
      <c r="C7" s="303" t="s">
        <v>63</v>
      </c>
      <c r="D7" s="303" t="s">
        <v>77</v>
      </c>
      <c r="E7" s="303" t="s">
        <v>78</v>
      </c>
      <c r="F7" s="303" t="s">
        <v>79</v>
      </c>
      <c r="G7" s="304">
        <v>144128467</v>
      </c>
      <c r="H7" s="303" t="s">
        <v>80</v>
      </c>
      <c r="I7" s="303" t="s">
        <v>76</v>
      </c>
      <c r="J7" s="303" t="s">
        <v>62</v>
      </c>
      <c r="K7" s="305" t="s">
        <v>213</v>
      </c>
      <c r="L7" s="306">
        <v>9222024</v>
      </c>
      <c r="M7" s="306">
        <f t="shared" ref="M7:M8" si="0">N7+O7</f>
        <v>9222024</v>
      </c>
      <c r="N7" s="183">
        <v>9222024</v>
      </c>
      <c r="O7" s="307">
        <v>0</v>
      </c>
      <c r="P7" s="308">
        <f t="shared" ref="P7:P8" si="1">M7/L7</f>
        <v>1</v>
      </c>
      <c r="Q7" s="184" t="s">
        <v>214</v>
      </c>
    </row>
    <row r="8" spans="1:22" ht="364.9" customHeight="1" x14ac:dyDescent="0.25">
      <c r="A8" s="451">
        <v>26</v>
      </c>
      <c r="B8" s="437" t="s">
        <v>61</v>
      </c>
      <c r="C8" s="437" t="s">
        <v>66</v>
      </c>
      <c r="D8" s="437" t="s">
        <v>81</v>
      </c>
      <c r="E8" s="437" t="s">
        <v>82</v>
      </c>
      <c r="F8" s="437" t="s">
        <v>83</v>
      </c>
      <c r="G8" s="439">
        <v>32851203.190000001</v>
      </c>
      <c r="H8" s="437" t="s">
        <v>84</v>
      </c>
      <c r="I8" s="437" t="s">
        <v>85</v>
      </c>
      <c r="J8" s="437" t="s">
        <v>86</v>
      </c>
      <c r="K8" s="457" t="s">
        <v>87</v>
      </c>
      <c r="L8" s="459">
        <v>732271.43</v>
      </c>
      <c r="M8" s="461">
        <f t="shared" si="0"/>
        <v>732271.43</v>
      </c>
      <c r="N8" s="463">
        <v>732271.43</v>
      </c>
      <c r="O8" s="447">
        <v>0</v>
      </c>
      <c r="P8" s="449">
        <f t="shared" si="1"/>
        <v>1</v>
      </c>
      <c r="Q8" s="453" t="s">
        <v>196</v>
      </c>
    </row>
    <row r="9" spans="1:22" ht="272.10000000000002" customHeight="1" x14ac:dyDescent="0.25">
      <c r="A9" s="452"/>
      <c r="B9" s="438"/>
      <c r="C9" s="438"/>
      <c r="D9" s="438"/>
      <c r="E9" s="438"/>
      <c r="F9" s="438"/>
      <c r="G9" s="440"/>
      <c r="H9" s="438"/>
      <c r="I9" s="438"/>
      <c r="J9" s="438"/>
      <c r="K9" s="458"/>
      <c r="L9" s="460"/>
      <c r="M9" s="462"/>
      <c r="N9" s="464"/>
      <c r="O9" s="448"/>
      <c r="P9" s="450"/>
      <c r="Q9" s="454"/>
    </row>
    <row r="10" spans="1:22" ht="320.25" customHeight="1" x14ac:dyDescent="0.25">
      <c r="A10" s="451">
        <v>27</v>
      </c>
      <c r="B10" s="437" t="s">
        <v>61</v>
      </c>
      <c r="C10" s="437" t="s">
        <v>64</v>
      </c>
      <c r="D10" s="437" t="s">
        <v>81</v>
      </c>
      <c r="E10" s="437" t="s">
        <v>88</v>
      </c>
      <c r="F10" s="437" t="s">
        <v>89</v>
      </c>
      <c r="G10" s="455">
        <v>37057739.189999998</v>
      </c>
      <c r="H10" s="451" t="s">
        <v>75</v>
      </c>
      <c r="I10" s="451" t="s">
        <v>76</v>
      </c>
      <c r="J10" s="309" t="s">
        <v>49</v>
      </c>
      <c r="K10" s="262" t="s">
        <v>215</v>
      </c>
      <c r="L10" s="279">
        <v>5932671</v>
      </c>
      <c r="M10" s="279">
        <f>N10+O10</f>
        <v>5932671</v>
      </c>
      <c r="N10" s="237">
        <v>5932671</v>
      </c>
      <c r="O10" s="310">
        <v>0</v>
      </c>
      <c r="P10" s="311">
        <f t="shared" ref="P10:P17" si="2">M10/L10</f>
        <v>1</v>
      </c>
      <c r="Q10" s="87" t="s">
        <v>216</v>
      </c>
    </row>
    <row r="11" spans="1:22" ht="57" customHeight="1" x14ac:dyDescent="0.25">
      <c r="A11" s="452"/>
      <c r="B11" s="438"/>
      <c r="C11" s="438"/>
      <c r="D11" s="438"/>
      <c r="E11" s="438"/>
      <c r="F11" s="438"/>
      <c r="G11" s="456"/>
      <c r="H11" s="452"/>
      <c r="I11" s="452"/>
      <c r="J11" s="151" t="s">
        <v>90</v>
      </c>
      <c r="K11" s="312" t="s">
        <v>209</v>
      </c>
      <c r="L11" s="99">
        <v>0</v>
      </c>
      <c r="M11" s="97">
        <v>0</v>
      </c>
      <c r="N11" s="98">
        <v>0</v>
      </c>
      <c r="O11" s="98">
        <v>0</v>
      </c>
      <c r="P11" s="311">
        <v>0</v>
      </c>
      <c r="Q11" s="87" t="s">
        <v>197</v>
      </c>
    </row>
    <row r="12" spans="1:22" ht="409.6" customHeight="1" x14ac:dyDescent="0.25">
      <c r="A12" s="451">
        <v>28</v>
      </c>
      <c r="B12" s="451" t="s">
        <v>61</v>
      </c>
      <c r="C12" s="437" t="s">
        <v>65</v>
      </c>
      <c r="D12" s="437" t="s">
        <v>81</v>
      </c>
      <c r="E12" s="437" t="s">
        <v>91</v>
      </c>
      <c r="F12" s="437" t="s">
        <v>83</v>
      </c>
      <c r="G12" s="455">
        <v>135462141.78</v>
      </c>
      <c r="H12" s="437" t="s">
        <v>75</v>
      </c>
      <c r="I12" s="437" t="s">
        <v>76</v>
      </c>
      <c r="J12" s="478" t="s">
        <v>86</v>
      </c>
      <c r="K12" s="313" t="s">
        <v>92</v>
      </c>
      <c r="L12" s="465">
        <v>1779352.04</v>
      </c>
      <c r="M12" s="461">
        <f>N12+O12</f>
        <v>1779352.04</v>
      </c>
      <c r="N12" s="467">
        <v>1779352.04</v>
      </c>
      <c r="O12" s="469">
        <v>0</v>
      </c>
      <c r="P12" s="449">
        <f t="shared" si="2"/>
        <v>1</v>
      </c>
      <c r="Q12" s="453" t="s">
        <v>137</v>
      </c>
      <c r="T12" s="100"/>
      <c r="U12" s="24"/>
      <c r="V12" s="24"/>
    </row>
    <row r="13" spans="1:22" ht="223.9" customHeight="1" x14ac:dyDescent="0.25">
      <c r="A13" s="481"/>
      <c r="B13" s="481"/>
      <c r="C13" s="477"/>
      <c r="D13" s="477"/>
      <c r="E13" s="477"/>
      <c r="F13" s="477"/>
      <c r="G13" s="480"/>
      <c r="H13" s="477"/>
      <c r="I13" s="477"/>
      <c r="J13" s="479"/>
      <c r="K13" s="314"/>
      <c r="L13" s="466"/>
      <c r="M13" s="462"/>
      <c r="N13" s="468"/>
      <c r="O13" s="470"/>
      <c r="P13" s="450"/>
      <c r="Q13" s="454"/>
      <c r="T13" s="100"/>
      <c r="U13" s="24"/>
      <c r="V13" s="24"/>
    </row>
    <row r="14" spans="1:22" ht="198" customHeight="1" x14ac:dyDescent="0.25">
      <c r="A14" s="481"/>
      <c r="B14" s="481"/>
      <c r="C14" s="477"/>
      <c r="D14" s="477"/>
      <c r="E14" s="477"/>
      <c r="F14" s="477"/>
      <c r="G14" s="480"/>
      <c r="H14" s="477"/>
      <c r="I14" s="477"/>
      <c r="J14" s="151" t="s">
        <v>49</v>
      </c>
      <c r="K14" s="312" t="s">
        <v>217</v>
      </c>
      <c r="L14" s="238">
        <v>19367903</v>
      </c>
      <c r="M14" s="238">
        <f>N14+O14</f>
        <v>19367903</v>
      </c>
      <c r="N14" s="240">
        <v>19367903</v>
      </c>
      <c r="O14" s="239">
        <v>0</v>
      </c>
      <c r="P14" s="311">
        <f t="shared" si="2"/>
        <v>1</v>
      </c>
      <c r="Q14" s="87" t="s">
        <v>138</v>
      </c>
    </row>
    <row r="15" spans="1:22" ht="48.6" customHeight="1" x14ac:dyDescent="0.25">
      <c r="A15" s="481"/>
      <c r="B15" s="481"/>
      <c r="C15" s="477"/>
      <c r="D15" s="477"/>
      <c r="E15" s="477"/>
      <c r="F15" s="477"/>
      <c r="G15" s="480"/>
      <c r="H15" s="477"/>
      <c r="I15" s="477"/>
      <c r="J15" s="151" t="s">
        <v>90</v>
      </c>
      <c r="K15" s="312" t="s">
        <v>209</v>
      </c>
      <c r="L15" s="279">
        <v>0</v>
      </c>
      <c r="M15" s="279">
        <v>0</v>
      </c>
      <c r="N15" s="101">
        <v>0</v>
      </c>
      <c r="O15" s="315">
        <v>0</v>
      </c>
      <c r="P15" s="311">
        <v>0</v>
      </c>
      <c r="Q15" s="87" t="s">
        <v>198</v>
      </c>
    </row>
    <row r="16" spans="1:22" ht="53.45" customHeight="1" thickBot="1" x14ac:dyDescent="0.3">
      <c r="A16" s="452"/>
      <c r="B16" s="452"/>
      <c r="C16" s="438"/>
      <c r="D16" s="438"/>
      <c r="E16" s="438"/>
      <c r="F16" s="438"/>
      <c r="G16" s="456"/>
      <c r="H16" s="438"/>
      <c r="I16" s="438"/>
      <c r="J16" s="151" t="s">
        <v>90</v>
      </c>
      <c r="K16" s="312" t="s">
        <v>209</v>
      </c>
      <c r="L16" s="279">
        <v>0</v>
      </c>
      <c r="M16" s="279">
        <v>0</v>
      </c>
      <c r="N16" s="101">
        <v>0</v>
      </c>
      <c r="O16" s="315">
        <v>0</v>
      </c>
      <c r="P16" s="311">
        <v>0</v>
      </c>
      <c r="Q16" s="87" t="s">
        <v>199</v>
      </c>
    </row>
    <row r="17" spans="1:17" ht="32.25" customHeight="1" thickBot="1" x14ac:dyDescent="0.3">
      <c r="A17" s="471" t="s">
        <v>0</v>
      </c>
      <c r="B17" s="472"/>
      <c r="C17" s="472"/>
      <c r="D17" s="472"/>
      <c r="E17" s="472"/>
      <c r="F17" s="473"/>
      <c r="G17" s="102">
        <f>SUM(G7:G16)</f>
        <v>349499551.15999997</v>
      </c>
      <c r="H17" s="102"/>
      <c r="I17" s="316"/>
      <c r="J17" s="317"/>
      <c r="K17" s="318"/>
      <c r="L17" s="103">
        <f>SUM(L7:L16)</f>
        <v>37034221.469999999</v>
      </c>
      <c r="M17" s="103">
        <f>SUM(M7:M16)</f>
        <v>37034221.469999999</v>
      </c>
      <c r="N17" s="104">
        <f>SUM(N7:N16)</f>
        <v>37034221.469999999</v>
      </c>
      <c r="O17" s="105">
        <f>SUM(O7:O16)</f>
        <v>0</v>
      </c>
      <c r="P17" s="106">
        <f t="shared" si="2"/>
        <v>1</v>
      </c>
      <c r="Q17" s="318" t="s">
        <v>55</v>
      </c>
    </row>
    <row r="18" spans="1:17" ht="28.5" customHeight="1" x14ac:dyDescent="0.25">
      <c r="A18" s="107"/>
      <c r="B18" s="108" t="s">
        <v>56</v>
      </c>
      <c r="C18" s="474" t="s">
        <v>57</v>
      </c>
      <c r="D18" s="474"/>
      <c r="E18" s="474"/>
      <c r="F18" s="474"/>
      <c r="G18" s="109"/>
      <c r="H18" s="109"/>
      <c r="I18" s="110"/>
      <c r="J18" s="110"/>
      <c r="K18" s="111"/>
      <c r="L18" s="112" t="s">
        <v>55</v>
      </c>
      <c r="M18" s="113" t="s">
        <v>55</v>
      </c>
      <c r="N18" s="114">
        <f>N7+N8+N12+N10</f>
        <v>17666318.469999999</v>
      </c>
      <c r="O18" s="115" t="s">
        <v>55</v>
      </c>
      <c r="P18" s="116" t="s">
        <v>55</v>
      </c>
      <c r="Q18" s="319" t="s">
        <v>55</v>
      </c>
    </row>
    <row r="19" spans="1:17" ht="27" customHeight="1" x14ac:dyDescent="0.25">
      <c r="A19" s="107"/>
      <c r="B19" s="117" t="s">
        <v>56</v>
      </c>
      <c r="C19" s="475" t="s">
        <v>70</v>
      </c>
      <c r="D19" s="475"/>
      <c r="E19" s="475"/>
      <c r="F19" s="475"/>
      <c r="G19" s="475"/>
      <c r="H19" s="475"/>
      <c r="I19" s="475"/>
      <c r="J19" s="475"/>
      <c r="K19" s="476"/>
      <c r="L19" s="118" t="s">
        <v>55</v>
      </c>
      <c r="M19" s="119" t="s">
        <v>55</v>
      </c>
      <c r="N19" s="120">
        <f>N14</f>
        <v>19367903</v>
      </c>
      <c r="O19" s="121">
        <f>O17</f>
        <v>0</v>
      </c>
      <c r="P19" s="320" t="s">
        <v>55</v>
      </c>
      <c r="Q19" s="321" t="s">
        <v>55</v>
      </c>
    </row>
    <row r="20" spans="1:17" x14ac:dyDescent="0.25">
      <c r="A20" s="122"/>
      <c r="B20" s="322"/>
      <c r="C20" s="73"/>
      <c r="D20" s="73"/>
      <c r="E20" s="123"/>
      <c r="F20" s="323"/>
      <c r="G20" s="323"/>
      <c r="H20" s="323"/>
      <c r="I20" s="323"/>
      <c r="J20" s="323"/>
      <c r="K20" s="323"/>
      <c r="L20" s="323"/>
      <c r="M20" s="323"/>
      <c r="N20" s="324"/>
      <c r="O20" s="73"/>
      <c r="P20" s="73"/>
    </row>
    <row r="21" spans="1:17" x14ac:dyDescent="0.25">
      <c r="A21" s="122"/>
      <c r="B21" s="325"/>
      <c r="C21" s="124"/>
      <c r="D21" s="124"/>
      <c r="E21" s="75"/>
      <c r="F21" s="326"/>
      <c r="G21" s="326"/>
      <c r="H21" s="326"/>
      <c r="I21" s="326"/>
      <c r="J21" s="326"/>
      <c r="K21" s="326"/>
      <c r="L21" s="326"/>
      <c r="M21" s="125"/>
      <c r="N21" s="126"/>
      <c r="O21" s="127"/>
      <c r="P21" s="73"/>
    </row>
    <row r="22" spans="1:17" x14ac:dyDescent="0.25">
      <c r="A22" s="58"/>
      <c r="F22" s="81"/>
      <c r="G22" s="81"/>
      <c r="H22" s="81"/>
      <c r="I22" s="81"/>
      <c r="J22" s="81"/>
      <c r="K22" s="81"/>
      <c r="L22" s="81"/>
      <c r="M22" s="81"/>
      <c r="N22" s="19"/>
      <c r="O22" s="19"/>
      <c r="P22" s="19"/>
    </row>
    <row r="23" spans="1:17" x14ac:dyDescent="0.25">
      <c r="A23" s="58"/>
      <c r="F23" s="81"/>
      <c r="G23" s="81"/>
      <c r="H23" s="81"/>
      <c r="I23" s="81"/>
      <c r="J23" s="81"/>
      <c r="K23" s="81"/>
      <c r="L23" s="81"/>
      <c r="M23" s="81"/>
      <c r="N23" s="19"/>
      <c r="O23" s="19"/>
      <c r="P23" s="19"/>
    </row>
    <row r="24" spans="1:17" x14ac:dyDescent="0.25">
      <c r="A24" s="58"/>
      <c r="F24" s="81"/>
      <c r="G24" s="81"/>
      <c r="H24" s="81"/>
      <c r="I24" s="81"/>
      <c r="J24" s="81"/>
      <c r="K24" s="81"/>
      <c r="L24" s="81"/>
      <c r="M24" s="81"/>
      <c r="N24" s="19"/>
      <c r="O24" s="19"/>
      <c r="P24" s="19"/>
    </row>
    <row r="25" spans="1:17" x14ac:dyDescent="0.25">
      <c r="A25" s="58"/>
      <c r="F25" s="81"/>
      <c r="G25" s="81"/>
      <c r="H25" s="81"/>
      <c r="I25" s="81"/>
      <c r="J25" s="81"/>
      <c r="K25" s="81"/>
      <c r="L25" s="81"/>
      <c r="M25" s="81"/>
      <c r="N25" s="19"/>
      <c r="O25" s="19"/>
      <c r="P25" s="19"/>
    </row>
    <row r="26" spans="1:17" x14ac:dyDescent="0.25">
      <c r="A26" s="58"/>
      <c r="F26" s="81"/>
      <c r="G26" s="81"/>
      <c r="H26" s="81"/>
      <c r="I26" s="81"/>
      <c r="J26" s="81"/>
      <c r="K26" s="81"/>
      <c r="L26" s="81"/>
      <c r="M26" s="81"/>
      <c r="N26" s="19"/>
      <c r="O26" s="19"/>
      <c r="P26" s="19"/>
    </row>
    <row r="27" spans="1:17" x14ac:dyDescent="0.25">
      <c r="A27" s="58"/>
      <c r="F27" s="81"/>
      <c r="G27" s="81"/>
      <c r="H27" s="81"/>
      <c r="I27" s="81"/>
      <c r="J27" s="81"/>
      <c r="K27" s="81"/>
      <c r="L27" s="81"/>
      <c r="M27" s="81"/>
      <c r="N27" s="19"/>
      <c r="O27" s="19"/>
      <c r="P27" s="19"/>
    </row>
    <row r="28" spans="1:17" x14ac:dyDescent="0.25">
      <c r="A28" s="58"/>
      <c r="F28" s="81"/>
      <c r="G28" s="81"/>
      <c r="H28" s="81"/>
      <c r="I28" s="81"/>
      <c r="J28" s="81"/>
      <c r="K28" s="81"/>
      <c r="L28" s="81"/>
      <c r="M28" s="81"/>
      <c r="N28" s="19"/>
      <c r="O28" s="19"/>
      <c r="P28" s="19"/>
    </row>
    <row r="29" spans="1:17" x14ac:dyDescent="0.25">
      <c r="A29" s="58"/>
      <c r="F29" s="81"/>
      <c r="G29" s="81"/>
      <c r="H29" s="81"/>
      <c r="I29" s="81"/>
      <c r="J29" s="81"/>
      <c r="K29" s="81"/>
      <c r="L29" s="81"/>
      <c r="M29" s="81"/>
      <c r="N29" s="19"/>
      <c r="O29" s="19"/>
      <c r="P29" s="19"/>
    </row>
    <row r="30" spans="1:17" x14ac:dyDescent="0.25">
      <c r="A30" s="58"/>
      <c r="F30" s="81"/>
      <c r="G30" s="81"/>
      <c r="H30" s="81"/>
      <c r="I30" s="81"/>
      <c r="J30" s="81"/>
      <c r="K30" s="81"/>
      <c r="L30" s="81"/>
      <c r="M30" s="81"/>
      <c r="N30" s="19"/>
      <c r="O30" s="19"/>
      <c r="P30" s="19"/>
    </row>
    <row r="31" spans="1:17" x14ac:dyDescent="0.25">
      <c r="A31" s="58"/>
      <c r="F31" s="81"/>
      <c r="G31" s="81"/>
      <c r="H31" s="81"/>
      <c r="I31" s="81"/>
      <c r="J31" s="81"/>
      <c r="K31" s="81"/>
      <c r="L31" s="81"/>
      <c r="M31" s="81"/>
      <c r="N31" s="19"/>
      <c r="O31" s="19"/>
      <c r="P31" s="19"/>
    </row>
    <row r="32" spans="1:17" x14ac:dyDescent="0.25">
      <c r="A32" s="58"/>
      <c r="F32" s="81"/>
      <c r="G32" s="81"/>
      <c r="H32" s="81"/>
      <c r="I32" s="81"/>
      <c r="J32" s="81"/>
      <c r="K32" s="81"/>
      <c r="L32" s="81"/>
      <c r="M32" s="81"/>
      <c r="N32" s="19"/>
      <c r="O32" s="19"/>
      <c r="P32" s="19"/>
    </row>
    <row r="33" spans="1:16" x14ac:dyDescent="0.25">
      <c r="A33" s="58"/>
      <c r="F33" s="81"/>
      <c r="G33" s="81"/>
      <c r="H33" s="81"/>
      <c r="I33" s="81"/>
      <c r="J33" s="81"/>
      <c r="K33" s="81"/>
      <c r="L33" s="81"/>
      <c r="M33" s="81"/>
      <c r="N33" s="19"/>
      <c r="O33" s="19"/>
      <c r="P33" s="19"/>
    </row>
    <row r="34" spans="1:16" x14ac:dyDescent="0.25">
      <c r="A34" s="58"/>
      <c r="F34" s="81"/>
      <c r="G34" s="81"/>
      <c r="H34" s="81"/>
      <c r="I34" s="81"/>
      <c r="J34" s="81"/>
      <c r="K34" s="81"/>
      <c r="L34" s="81"/>
      <c r="M34" s="81"/>
      <c r="N34" s="19"/>
      <c r="O34" s="19"/>
      <c r="P34" s="19"/>
    </row>
    <row r="35" spans="1:16" x14ac:dyDescent="0.25">
      <c r="A35" s="58"/>
      <c r="F35" s="81"/>
      <c r="G35" s="81"/>
      <c r="H35" s="81"/>
      <c r="I35" s="81"/>
      <c r="J35" s="81"/>
      <c r="K35" s="81"/>
      <c r="L35" s="81"/>
      <c r="M35" s="81"/>
      <c r="N35" s="19"/>
      <c r="O35" s="19"/>
      <c r="P35" s="19"/>
    </row>
    <row r="36" spans="1:16" x14ac:dyDescent="0.25">
      <c r="A36" s="58"/>
      <c r="F36" s="81"/>
      <c r="G36" s="81"/>
      <c r="H36" s="81"/>
      <c r="I36" s="81"/>
      <c r="J36" s="81"/>
      <c r="K36" s="81"/>
      <c r="L36" s="81"/>
      <c r="M36" s="81"/>
      <c r="N36" s="19"/>
      <c r="O36" s="19"/>
      <c r="P36" s="19"/>
    </row>
    <row r="37" spans="1:16" x14ac:dyDescent="0.25">
      <c r="A37" s="58"/>
      <c r="F37" s="81"/>
      <c r="G37" s="81"/>
      <c r="H37" s="81"/>
      <c r="I37" s="81"/>
      <c r="J37" s="81"/>
      <c r="K37" s="81"/>
      <c r="L37" s="81"/>
      <c r="M37" s="81"/>
      <c r="N37" s="19"/>
      <c r="O37" s="19"/>
      <c r="P37" s="19"/>
    </row>
    <row r="38" spans="1:16" x14ac:dyDescent="0.25">
      <c r="A38" s="58"/>
      <c r="F38" s="81"/>
      <c r="G38" s="81"/>
      <c r="H38" s="81"/>
      <c r="I38" s="81"/>
      <c r="J38" s="81"/>
      <c r="K38" s="81"/>
      <c r="L38" s="81"/>
      <c r="M38" s="81"/>
      <c r="N38" s="19"/>
      <c r="O38" s="19"/>
      <c r="P38" s="19"/>
    </row>
    <row r="39" spans="1:16" x14ac:dyDescent="0.25">
      <c r="A39" s="58"/>
      <c r="F39" s="81"/>
      <c r="G39" s="81"/>
      <c r="H39" s="81"/>
      <c r="I39" s="81"/>
      <c r="J39" s="81"/>
      <c r="K39" s="81"/>
      <c r="L39" s="81"/>
      <c r="M39" s="81"/>
      <c r="N39" s="19"/>
      <c r="O39" s="19"/>
      <c r="P39" s="19"/>
    </row>
    <row r="40" spans="1:16" x14ac:dyDescent="0.25">
      <c r="A40" s="58"/>
      <c r="F40" s="81"/>
      <c r="G40" s="81"/>
      <c r="H40" s="81"/>
      <c r="I40" s="81"/>
      <c r="J40" s="81"/>
      <c r="K40" s="81"/>
      <c r="L40" s="81"/>
      <c r="M40" s="81"/>
      <c r="N40" s="19"/>
      <c r="O40" s="19"/>
      <c r="P40" s="19"/>
    </row>
    <row r="41" spans="1:16" x14ac:dyDescent="0.25">
      <c r="A41" s="58"/>
      <c r="F41" s="81"/>
      <c r="G41" s="81"/>
      <c r="H41" s="81"/>
      <c r="I41" s="81"/>
      <c r="J41" s="81"/>
      <c r="K41" s="81"/>
      <c r="L41" s="81"/>
      <c r="M41" s="81"/>
      <c r="N41" s="19"/>
      <c r="O41" s="19"/>
      <c r="P41" s="19"/>
    </row>
    <row r="42" spans="1:16" x14ac:dyDescent="0.25">
      <c r="A42" s="58"/>
      <c r="F42" s="81"/>
      <c r="G42" s="81"/>
      <c r="H42" s="81"/>
      <c r="I42" s="81"/>
      <c r="J42" s="81"/>
      <c r="K42" s="81"/>
      <c r="L42" s="81"/>
      <c r="M42" s="81"/>
      <c r="N42" s="19"/>
      <c r="O42" s="19"/>
      <c r="P42" s="19"/>
    </row>
    <row r="43" spans="1:16" x14ac:dyDescent="0.25">
      <c r="A43" s="58"/>
      <c r="F43" s="81"/>
      <c r="G43" s="81"/>
      <c r="H43" s="81"/>
      <c r="I43" s="81"/>
      <c r="J43" s="81"/>
      <c r="K43" s="81"/>
      <c r="L43" s="81"/>
      <c r="M43" s="81"/>
      <c r="N43" s="19"/>
      <c r="O43" s="19"/>
      <c r="P43" s="19"/>
    </row>
    <row r="44" spans="1:16" x14ac:dyDescent="0.25">
      <c r="A44" s="58"/>
      <c r="F44" s="81"/>
      <c r="G44" s="81"/>
      <c r="H44" s="81"/>
      <c r="I44" s="81"/>
      <c r="J44" s="81"/>
      <c r="K44" s="81"/>
      <c r="L44" s="81"/>
      <c r="M44" s="81"/>
      <c r="N44" s="19"/>
      <c r="O44" s="19"/>
      <c r="P44" s="19"/>
    </row>
    <row r="45" spans="1:16" x14ac:dyDescent="0.25">
      <c r="A45" s="58"/>
      <c r="F45" s="81"/>
      <c r="G45" s="81"/>
      <c r="H45" s="81"/>
      <c r="I45" s="81"/>
      <c r="J45" s="81"/>
      <c r="K45" s="81"/>
      <c r="L45" s="81"/>
      <c r="M45" s="81"/>
      <c r="N45" s="19"/>
      <c r="O45" s="19"/>
      <c r="P45" s="19"/>
    </row>
    <row r="46" spans="1:16" x14ac:dyDescent="0.25">
      <c r="A46" s="58"/>
      <c r="F46" s="81"/>
      <c r="G46" s="81"/>
      <c r="H46" s="81"/>
      <c r="I46" s="81"/>
      <c r="J46" s="81"/>
      <c r="K46" s="81"/>
      <c r="L46" s="81"/>
      <c r="M46" s="81"/>
      <c r="N46" s="19"/>
      <c r="O46" s="19"/>
      <c r="P46" s="19"/>
    </row>
    <row r="47" spans="1:16" x14ac:dyDescent="0.25">
      <c r="A47" s="58"/>
      <c r="F47" s="81"/>
      <c r="G47" s="81"/>
      <c r="H47" s="81"/>
      <c r="I47" s="81"/>
      <c r="J47" s="81"/>
      <c r="K47" s="81"/>
      <c r="L47" s="81"/>
      <c r="M47" s="81"/>
      <c r="N47" s="19"/>
      <c r="O47" s="19"/>
      <c r="P47" s="19"/>
    </row>
    <row r="48" spans="1:16" x14ac:dyDescent="0.25">
      <c r="A48" s="64"/>
      <c r="F48" s="81"/>
      <c r="G48" s="81"/>
      <c r="H48" s="81"/>
      <c r="I48" s="81"/>
      <c r="J48" s="81"/>
      <c r="K48" s="81"/>
      <c r="L48" s="81"/>
      <c r="M48" s="81"/>
      <c r="N48" s="19"/>
      <c r="O48" s="19"/>
      <c r="P48" s="19"/>
    </row>
    <row r="49" spans="1:16" x14ac:dyDescent="0.25">
      <c r="A49" s="64"/>
      <c r="F49" s="81"/>
      <c r="G49" s="81"/>
      <c r="H49" s="81"/>
      <c r="I49" s="81"/>
      <c r="J49" s="81"/>
      <c r="K49" s="81"/>
      <c r="L49" s="81"/>
      <c r="M49" s="81"/>
      <c r="N49" s="19"/>
      <c r="O49" s="19"/>
      <c r="P49" s="19"/>
    </row>
    <row r="50" spans="1:16" x14ac:dyDescent="0.25">
      <c r="A50" s="64"/>
      <c r="F50" s="81"/>
      <c r="G50" s="81"/>
      <c r="H50" s="81"/>
      <c r="I50" s="81"/>
      <c r="J50" s="81"/>
      <c r="K50" s="81"/>
      <c r="L50" s="81"/>
      <c r="M50" s="81"/>
      <c r="N50" s="19"/>
      <c r="O50" s="19"/>
      <c r="P50" s="19"/>
    </row>
    <row r="51" spans="1:16" x14ac:dyDescent="0.25">
      <c r="A51" s="64"/>
      <c r="F51" s="81"/>
      <c r="G51" s="81"/>
      <c r="H51" s="81"/>
      <c r="I51" s="81"/>
      <c r="J51" s="81"/>
      <c r="K51" s="81"/>
      <c r="L51" s="81"/>
      <c r="M51" s="81"/>
      <c r="N51" s="19"/>
      <c r="O51" s="19"/>
      <c r="P51" s="19"/>
    </row>
    <row r="52" spans="1:16" x14ac:dyDescent="0.25">
      <c r="F52" s="81"/>
      <c r="G52" s="81"/>
      <c r="H52" s="81"/>
      <c r="I52" s="81"/>
      <c r="J52" s="81"/>
      <c r="K52" s="81"/>
      <c r="L52" s="81"/>
      <c r="M52" s="81"/>
      <c r="N52" s="19"/>
      <c r="O52" s="19"/>
      <c r="P52" s="19"/>
    </row>
    <row r="53" spans="1:16" x14ac:dyDescent="0.25">
      <c r="F53" s="81"/>
      <c r="G53" s="81"/>
      <c r="H53" s="81"/>
      <c r="I53" s="81"/>
      <c r="J53" s="81"/>
      <c r="K53" s="81"/>
      <c r="L53" s="81"/>
      <c r="M53" s="81"/>
      <c r="N53" s="19"/>
      <c r="O53" s="19"/>
      <c r="P53" s="19"/>
    </row>
    <row r="54" spans="1:16" x14ac:dyDescent="0.25">
      <c r="F54" s="81"/>
      <c r="G54" s="81"/>
      <c r="H54" s="81"/>
      <c r="I54" s="81"/>
      <c r="J54" s="81"/>
      <c r="K54" s="81"/>
      <c r="L54" s="81"/>
      <c r="M54" s="81"/>
      <c r="N54" s="19"/>
      <c r="O54" s="19"/>
      <c r="P54" s="19"/>
    </row>
    <row r="55" spans="1:16" x14ac:dyDescent="0.25">
      <c r="F55" s="81"/>
      <c r="G55" s="81"/>
      <c r="H55" s="81"/>
      <c r="I55" s="81"/>
      <c r="J55" s="81"/>
      <c r="K55" s="81"/>
      <c r="L55" s="81"/>
      <c r="M55" s="81"/>
      <c r="N55" s="19"/>
      <c r="O55" s="19"/>
      <c r="P55" s="19"/>
    </row>
    <row r="56" spans="1:16" x14ac:dyDescent="0.25">
      <c r="F56" s="81"/>
      <c r="G56" s="81"/>
      <c r="H56" s="81"/>
      <c r="I56" s="81"/>
      <c r="J56" s="81"/>
      <c r="K56" s="81"/>
      <c r="L56" s="81"/>
      <c r="M56" s="81"/>
      <c r="N56" s="19"/>
      <c r="O56" s="19"/>
      <c r="P56" s="19"/>
    </row>
    <row r="57" spans="1:16" x14ac:dyDescent="0.25">
      <c r="F57" s="81"/>
      <c r="G57" s="81"/>
      <c r="H57" s="81"/>
      <c r="I57" s="81"/>
      <c r="J57" s="81"/>
      <c r="K57" s="81"/>
      <c r="L57" s="81"/>
      <c r="M57" s="81"/>
      <c r="N57" s="19"/>
      <c r="O57" s="19"/>
      <c r="P57" s="19"/>
    </row>
    <row r="58" spans="1:16" x14ac:dyDescent="0.25">
      <c r="F58" s="81"/>
      <c r="G58" s="81"/>
      <c r="H58" s="81"/>
      <c r="I58" s="81"/>
      <c r="J58" s="81"/>
      <c r="K58" s="81"/>
      <c r="L58" s="81"/>
      <c r="M58" s="81"/>
      <c r="N58" s="19"/>
      <c r="O58" s="19"/>
      <c r="P58" s="19"/>
    </row>
    <row r="59" spans="1:16" x14ac:dyDescent="0.25">
      <c r="F59" s="81"/>
      <c r="G59" s="81"/>
      <c r="H59" s="81"/>
      <c r="I59" s="81"/>
      <c r="J59" s="81"/>
      <c r="K59" s="81"/>
      <c r="L59" s="81"/>
      <c r="M59" s="81"/>
      <c r="N59" s="19"/>
      <c r="O59" s="19"/>
      <c r="P59" s="19"/>
    </row>
    <row r="60" spans="1:16" x14ac:dyDescent="0.25">
      <c r="F60" s="81"/>
      <c r="G60" s="81"/>
      <c r="H60" s="81"/>
      <c r="I60" s="81"/>
      <c r="J60" s="81"/>
      <c r="K60" s="81"/>
      <c r="L60" s="81"/>
      <c r="M60" s="81"/>
      <c r="N60" s="19"/>
      <c r="O60" s="19"/>
      <c r="P60" s="19"/>
    </row>
    <row r="61" spans="1:16" x14ac:dyDescent="0.25">
      <c r="F61" s="81"/>
      <c r="G61" s="81"/>
      <c r="H61" s="81"/>
      <c r="I61" s="81"/>
      <c r="J61" s="81"/>
      <c r="K61" s="81"/>
      <c r="L61" s="81"/>
      <c r="M61" s="81"/>
      <c r="N61" s="19"/>
      <c r="O61" s="19"/>
      <c r="P61" s="19"/>
    </row>
    <row r="62" spans="1:16" x14ac:dyDescent="0.25">
      <c r="F62" s="81"/>
      <c r="G62" s="81"/>
      <c r="H62" s="81"/>
      <c r="I62" s="81"/>
      <c r="J62" s="81"/>
      <c r="K62" s="81"/>
      <c r="L62" s="81"/>
      <c r="M62" s="81"/>
    </row>
    <row r="63" spans="1:16" x14ac:dyDescent="0.25">
      <c r="F63" s="81"/>
      <c r="G63" s="81"/>
      <c r="H63" s="81"/>
      <c r="I63" s="81"/>
      <c r="J63" s="81"/>
      <c r="K63" s="81"/>
      <c r="L63" s="81"/>
      <c r="M63" s="81"/>
    </row>
    <row r="64" spans="1:16" x14ac:dyDescent="0.25">
      <c r="F64" s="81"/>
      <c r="G64" s="81"/>
      <c r="H64" s="81"/>
      <c r="I64" s="81"/>
      <c r="J64" s="81"/>
      <c r="K64" s="81"/>
      <c r="L64" s="81"/>
      <c r="M64" s="81"/>
    </row>
    <row r="65" spans="6:13" x14ac:dyDescent="0.25">
      <c r="F65" s="81"/>
      <c r="G65" s="81"/>
      <c r="H65" s="81"/>
      <c r="I65" s="81"/>
      <c r="J65" s="81"/>
      <c r="K65" s="81"/>
      <c r="L65" s="81"/>
      <c r="M65" s="81"/>
    </row>
    <row r="66" spans="6:13" x14ac:dyDescent="0.25">
      <c r="F66" s="81"/>
      <c r="G66" s="81"/>
      <c r="H66" s="81"/>
      <c r="I66" s="81"/>
      <c r="J66" s="81"/>
      <c r="K66" s="81"/>
      <c r="L66" s="81"/>
      <c r="M66" s="81"/>
    </row>
    <row r="67" spans="6:13" x14ac:dyDescent="0.25">
      <c r="F67" s="81"/>
      <c r="G67" s="81"/>
      <c r="H67" s="81"/>
      <c r="I67" s="81"/>
      <c r="J67" s="81"/>
      <c r="K67" s="81"/>
      <c r="L67" s="81"/>
      <c r="M67" s="81"/>
    </row>
    <row r="68" spans="6:13" x14ac:dyDescent="0.25">
      <c r="F68" s="81"/>
      <c r="G68" s="81"/>
      <c r="H68" s="81"/>
      <c r="I68" s="81"/>
      <c r="J68" s="81"/>
      <c r="K68" s="81"/>
      <c r="L68" s="81"/>
      <c r="M68" s="81"/>
    </row>
  </sheetData>
  <autoFilter ref="A6:Q19"/>
  <mergeCells count="60">
    <mergeCell ref="A17:F17"/>
    <mergeCell ref="C18:F18"/>
    <mergeCell ref="C19:K19"/>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6.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4"/>
  <sheetViews>
    <sheetView topLeftCell="A34" zoomScale="49" zoomScaleNormal="49" zoomScaleSheetLayoutView="39" zoomScalePageLayoutView="55" workbookViewId="0">
      <selection activeCell="W40" sqref="W40"/>
    </sheetView>
  </sheetViews>
  <sheetFormatPr defaultRowHeight="15" x14ac:dyDescent="0.25"/>
  <cols>
    <col min="1" max="1" width="4.7109375" customWidth="1"/>
    <col min="2" max="2" width="14.28515625" customWidth="1"/>
    <col min="3" max="3" width="23.42578125" style="70" customWidth="1"/>
    <col min="4" max="4" width="17.28515625" style="70" customWidth="1"/>
    <col min="5" max="5" width="11.7109375" style="70" customWidth="1"/>
    <col min="6" max="6" width="8.7109375" style="70" customWidth="1"/>
    <col min="7" max="7" width="18.7109375" style="71" customWidth="1"/>
    <col min="8" max="8" width="13.7109375" style="7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27" t="s">
        <v>219</v>
      </c>
    </row>
    <row r="2" spans="1:76" ht="37.9" customHeight="1" x14ac:dyDescent="0.45">
      <c r="A2" s="136"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19" t="s">
        <v>20</v>
      </c>
      <c r="B4" s="513" t="s">
        <v>21</v>
      </c>
      <c r="C4" s="513" t="s">
        <v>17</v>
      </c>
      <c r="D4" s="513" t="s">
        <v>22</v>
      </c>
      <c r="E4" s="513" t="s">
        <v>23</v>
      </c>
      <c r="F4" s="521" t="s">
        <v>24</v>
      </c>
      <c r="G4" s="509" t="s">
        <v>7</v>
      </c>
      <c r="H4" s="511" t="s">
        <v>25</v>
      </c>
      <c r="I4" s="513" t="s">
        <v>26</v>
      </c>
      <c r="J4" s="513" t="s">
        <v>8</v>
      </c>
      <c r="K4" s="515" t="s">
        <v>10</v>
      </c>
      <c r="L4" s="517" t="s">
        <v>27</v>
      </c>
      <c r="M4" s="485" t="s">
        <v>28</v>
      </c>
      <c r="N4" s="486"/>
      <c r="O4" s="487"/>
      <c r="P4" s="488" t="s">
        <v>29</v>
      </c>
      <c r="Q4" s="490" t="s">
        <v>30</v>
      </c>
    </row>
    <row r="5" spans="1:76" ht="148.15" customHeight="1" x14ac:dyDescent="0.25">
      <c r="A5" s="520"/>
      <c r="B5" s="514"/>
      <c r="C5" s="514"/>
      <c r="D5" s="479"/>
      <c r="E5" s="514"/>
      <c r="F5" s="522"/>
      <c r="G5" s="510"/>
      <c r="H5" s="512"/>
      <c r="I5" s="514"/>
      <c r="J5" s="514"/>
      <c r="K5" s="516"/>
      <c r="L5" s="518"/>
      <c r="M5" s="9" t="s">
        <v>31</v>
      </c>
      <c r="N5" s="248" t="s">
        <v>68</v>
      </c>
      <c r="O5" s="249" t="s">
        <v>32</v>
      </c>
      <c r="P5" s="489"/>
      <c r="Q5" s="491"/>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166</v>
      </c>
    </row>
    <row r="7" spans="1:76" ht="213.6" customHeight="1" x14ac:dyDescent="0.25">
      <c r="A7" s="492">
        <v>1</v>
      </c>
      <c r="B7" s="495" t="s">
        <v>12</v>
      </c>
      <c r="C7" s="498" t="s">
        <v>11</v>
      </c>
      <c r="D7" s="499" t="s">
        <v>73</v>
      </c>
      <c r="E7" s="500" t="s">
        <v>95</v>
      </c>
      <c r="F7" s="503" t="s">
        <v>96</v>
      </c>
      <c r="G7" s="506">
        <v>362375172.18000001</v>
      </c>
      <c r="H7" s="499" t="s">
        <v>12</v>
      </c>
      <c r="I7" s="499" t="s">
        <v>74</v>
      </c>
      <c r="J7" s="499" t="s">
        <v>49</v>
      </c>
      <c r="K7" s="535" t="s">
        <v>200</v>
      </c>
      <c r="L7" s="537">
        <v>101386743</v>
      </c>
      <c r="M7" s="537">
        <f>N7+O7</f>
        <v>1004341.5</v>
      </c>
      <c r="N7" s="18">
        <v>1004341.5</v>
      </c>
      <c r="O7" s="523">
        <v>0</v>
      </c>
      <c r="P7" s="526">
        <f>M7/L7</f>
        <v>9.9060436333377432E-3</v>
      </c>
      <c r="Q7" s="529" t="s">
        <v>238</v>
      </c>
      <c r="R7" s="19"/>
    </row>
    <row r="8" spans="1:76" ht="121.9" customHeight="1" x14ac:dyDescent="0.25">
      <c r="A8" s="493"/>
      <c r="B8" s="496"/>
      <c r="C8" s="477"/>
      <c r="D8" s="477"/>
      <c r="E8" s="501"/>
      <c r="F8" s="504"/>
      <c r="G8" s="507"/>
      <c r="H8" s="477"/>
      <c r="I8" s="477"/>
      <c r="J8" s="477"/>
      <c r="K8" s="536"/>
      <c r="L8" s="538"/>
      <c r="M8" s="538"/>
      <c r="N8" s="20" t="s">
        <v>97</v>
      </c>
      <c r="O8" s="524"/>
      <c r="P8" s="527"/>
      <c r="Q8" s="530"/>
      <c r="R8" s="19"/>
    </row>
    <row r="9" spans="1:76" ht="267" customHeight="1" x14ac:dyDescent="0.25">
      <c r="A9" s="494"/>
      <c r="B9" s="497"/>
      <c r="C9" s="438"/>
      <c r="D9" s="438"/>
      <c r="E9" s="502"/>
      <c r="F9" s="505"/>
      <c r="G9" s="508"/>
      <c r="H9" s="438"/>
      <c r="I9" s="438"/>
      <c r="J9" s="438"/>
      <c r="K9" s="458"/>
      <c r="L9" s="466"/>
      <c r="M9" s="466"/>
      <c r="N9" s="21">
        <v>5641832.5</v>
      </c>
      <c r="O9" s="525"/>
      <c r="P9" s="528"/>
      <c r="Q9" s="531"/>
      <c r="R9" s="19"/>
    </row>
    <row r="10" spans="1:76" ht="141" customHeight="1" x14ac:dyDescent="0.25">
      <c r="A10" s="532">
        <v>2</v>
      </c>
      <c r="B10" s="533" t="s">
        <v>12</v>
      </c>
      <c r="C10" s="533" t="s">
        <v>50</v>
      </c>
      <c r="D10" s="533" t="s">
        <v>73</v>
      </c>
      <c r="E10" s="533" t="s">
        <v>98</v>
      </c>
      <c r="F10" s="533" t="s">
        <v>96</v>
      </c>
      <c r="G10" s="534">
        <v>462724796.58999997</v>
      </c>
      <c r="H10" s="533" t="s">
        <v>12</v>
      </c>
      <c r="I10" s="533" t="s">
        <v>99</v>
      </c>
      <c r="J10" s="533" t="s">
        <v>49</v>
      </c>
      <c r="K10" s="544" t="s">
        <v>100</v>
      </c>
      <c r="L10" s="465">
        <v>13225052</v>
      </c>
      <c r="M10" s="465">
        <f>N10+O10</f>
        <v>96798.25</v>
      </c>
      <c r="N10" s="23">
        <v>96798.25</v>
      </c>
      <c r="O10" s="539">
        <v>0</v>
      </c>
      <c r="P10" s="542">
        <f>M10/L10</f>
        <v>7.3193095951531988E-3</v>
      </c>
      <c r="Q10" s="543" t="s">
        <v>239</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96.6" customHeight="1" x14ac:dyDescent="0.25">
      <c r="A11" s="493"/>
      <c r="B11" s="533"/>
      <c r="C11" s="533"/>
      <c r="D11" s="533"/>
      <c r="E11" s="533"/>
      <c r="F11" s="533"/>
      <c r="G11" s="534"/>
      <c r="H11" s="533"/>
      <c r="I11" s="533"/>
      <c r="J11" s="533"/>
      <c r="K11" s="545"/>
      <c r="L11" s="538"/>
      <c r="M11" s="538"/>
      <c r="N11" s="25" t="s">
        <v>101</v>
      </c>
      <c r="O11" s="540"/>
      <c r="P11" s="527"/>
      <c r="Q11" s="530"/>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52.44999999999999" customHeight="1" x14ac:dyDescent="0.25">
      <c r="A12" s="494"/>
      <c r="B12" s="533"/>
      <c r="C12" s="533"/>
      <c r="D12" s="533"/>
      <c r="E12" s="533"/>
      <c r="F12" s="533"/>
      <c r="G12" s="534"/>
      <c r="H12" s="533"/>
      <c r="I12" s="533"/>
      <c r="J12" s="533"/>
      <c r="K12" s="546"/>
      <c r="L12" s="466"/>
      <c r="M12" s="466"/>
      <c r="N12" s="26">
        <v>290394.75</v>
      </c>
      <c r="O12" s="541"/>
      <c r="P12" s="528"/>
      <c r="Q12" s="531"/>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81.45" customHeight="1" x14ac:dyDescent="0.25">
      <c r="A13" s="547">
        <v>3</v>
      </c>
      <c r="B13" s="451" t="s">
        <v>13</v>
      </c>
      <c r="C13" s="550" t="s">
        <v>14</v>
      </c>
      <c r="D13" s="437" t="s">
        <v>102</v>
      </c>
      <c r="E13" s="437" t="s">
        <v>103</v>
      </c>
      <c r="F13" s="437" t="s">
        <v>96</v>
      </c>
      <c r="G13" s="551">
        <v>400418989.25999999</v>
      </c>
      <c r="H13" s="437" t="s">
        <v>104</v>
      </c>
      <c r="I13" s="437" t="s">
        <v>105</v>
      </c>
      <c r="J13" s="437" t="s">
        <v>49</v>
      </c>
      <c r="K13" s="457" t="s">
        <v>201</v>
      </c>
      <c r="L13" s="465">
        <v>178471075</v>
      </c>
      <c r="M13" s="465">
        <f>N13+O13</f>
        <v>11053466</v>
      </c>
      <c r="N13" s="27">
        <v>11053466</v>
      </c>
      <c r="O13" s="539">
        <v>0</v>
      </c>
      <c r="P13" s="542">
        <f>M13/L13</f>
        <v>6.1934215390365074E-2</v>
      </c>
      <c r="Q13" s="552" t="s">
        <v>244</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76.25" customHeight="1" x14ac:dyDescent="0.25">
      <c r="A14" s="548"/>
      <c r="B14" s="481"/>
      <c r="C14" s="477"/>
      <c r="D14" s="477"/>
      <c r="E14" s="477"/>
      <c r="F14" s="477"/>
      <c r="G14" s="507"/>
      <c r="H14" s="477"/>
      <c r="I14" s="477"/>
      <c r="J14" s="477"/>
      <c r="K14" s="536"/>
      <c r="L14" s="538"/>
      <c r="M14" s="538"/>
      <c r="N14" s="28" t="s">
        <v>106</v>
      </c>
      <c r="O14" s="540"/>
      <c r="P14" s="527"/>
      <c r="Q14" s="553"/>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239.45" customHeight="1" x14ac:dyDescent="0.25">
      <c r="A15" s="548"/>
      <c r="B15" s="481"/>
      <c r="C15" s="477"/>
      <c r="D15" s="477"/>
      <c r="E15" s="477"/>
      <c r="F15" s="477"/>
      <c r="G15" s="507"/>
      <c r="H15" s="477"/>
      <c r="I15" s="477"/>
      <c r="J15" s="477"/>
      <c r="K15" s="458"/>
      <c r="L15" s="466"/>
      <c r="M15" s="466"/>
      <c r="N15" s="29">
        <v>33160392</v>
      </c>
      <c r="O15" s="541"/>
      <c r="P15" s="528"/>
      <c r="Q15" s="553"/>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364.15" customHeight="1" x14ac:dyDescent="0.25">
      <c r="A16" s="548"/>
      <c r="B16" s="481"/>
      <c r="C16" s="477"/>
      <c r="D16" s="477"/>
      <c r="E16" s="477"/>
      <c r="F16" s="477"/>
      <c r="G16" s="507"/>
      <c r="H16" s="477"/>
      <c r="I16" s="477"/>
      <c r="J16" s="250" t="s">
        <v>86</v>
      </c>
      <c r="K16" s="251" t="s">
        <v>202</v>
      </c>
      <c r="L16" s="244">
        <v>40518449.969999999</v>
      </c>
      <c r="M16" s="252">
        <f t="shared" ref="M16:M18" si="0">N16+O16</f>
        <v>39887710.969999999</v>
      </c>
      <c r="N16" s="182">
        <v>39887710.969999999</v>
      </c>
      <c r="O16" s="30">
        <v>0</v>
      </c>
      <c r="P16" s="253">
        <f>M16/L16</f>
        <v>0.98443328902100147</v>
      </c>
      <c r="Q16" s="1" t="s">
        <v>220</v>
      </c>
      <c r="R16" s="19"/>
    </row>
    <row r="17" spans="1:76" s="24" customFormat="1" ht="280.89999999999998" customHeight="1" x14ac:dyDescent="0.25">
      <c r="A17" s="548"/>
      <c r="B17" s="481"/>
      <c r="C17" s="477"/>
      <c r="D17" s="477"/>
      <c r="E17" s="477"/>
      <c r="F17" s="477"/>
      <c r="G17" s="507"/>
      <c r="H17" s="477"/>
      <c r="I17" s="477"/>
      <c r="J17" s="254" t="s">
        <v>49</v>
      </c>
      <c r="K17" s="255" t="s">
        <v>190</v>
      </c>
      <c r="L17" s="231">
        <v>823671</v>
      </c>
      <c r="M17" s="256">
        <f t="shared" si="0"/>
        <v>823671</v>
      </c>
      <c r="N17" s="33">
        <v>823671</v>
      </c>
      <c r="O17" s="257">
        <v>0</v>
      </c>
      <c r="P17" s="258">
        <f>M17/L17</f>
        <v>1</v>
      </c>
      <c r="Q17" s="1" t="s">
        <v>240</v>
      </c>
      <c r="R17" s="19"/>
    </row>
    <row r="18" spans="1:76" s="24" customFormat="1" ht="183.6" customHeight="1" x14ac:dyDescent="0.25">
      <c r="A18" s="548"/>
      <c r="B18" s="481"/>
      <c r="C18" s="477"/>
      <c r="D18" s="477"/>
      <c r="E18" s="477"/>
      <c r="F18" s="477"/>
      <c r="G18" s="507"/>
      <c r="H18" s="477"/>
      <c r="I18" s="477"/>
      <c r="J18" s="254" t="s">
        <v>49</v>
      </c>
      <c r="K18" s="255" t="s">
        <v>203</v>
      </c>
      <c r="L18" s="232">
        <v>5878388</v>
      </c>
      <c r="M18" s="256">
        <f t="shared" si="0"/>
        <v>5878388</v>
      </c>
      <c r="N18" s="31">
        <v>5878388</v>
      </c>
      <c r="O18" s="259">
        <v>0</v>
      </c>
      <c r="P18" s="258">
        <f>M18/L18</f>
        <v>1</v>
      </c>
      <c r="Q18" s="233" t="s">
        <v>191</v>
      </c>
      <c r="R18" s="19"/>
      <c r="S18" s="84"/>
    </row>
    <row r="19" spans="1:76" s="24" customFormat="1" ht="154.9" customHeight="1" x14ac:dyDescent="0.25">
      <c r="A19" s="549"/>
      <c r="B19" s="452"/>
      <c r="C19" s="438"/>
      <c r="D19" s="438"/>
      <c r="E19" s="438"/>
      <c r="F19" s="438"/>
      <c r="G19" s="508"/>
      <c r="H19" s="438"/>
      <c r="I19" s="438"/>
      <c r="J19" s="250" t="s">
        <v>136</v>
      </c>
      <c r="K19" s="260" t="s">
        <v>204</v>
      </c>
      <c r="L19" s="32">
        <v>823671</v>
      </c>
      <c r="M19" s="256">
        <f>N19+O19</f>
        <v>50000</v>
      </c>
      <c r="N19" s="33">
        <v>50000</v>
      </c>
      <c r="O19" s="259">
        <v>0</v>
      </c>
      <c r="P19" s="261">
        <f>M19/L19</f>
        <v>6.0703848988248946E-2</v>
      </c>
      <c r="Q19" s="247" t="s">
        <v>192</v>
      </c>
      <c r="R19" s="19"/>
      <c r="S19" s="84"/>
    </row>
    <row r="20" spans="1:76" ht="231.6" customHeight="1" x14ac:dyDescent="0.25">
      <c r="A20" s="547">
        <v>4</v>
      </c>
      <c r="B20" s="437" t="s">
        <v>51</v>
      </c>
      <c r="C20" s="550" t="s">
        <v>135</v>
      </c>
      <c r="D20" s="437" t="s">
        <v>102</v>
      </c>
      <c r="E20" s="437" t="s">
        <v>107</v>
      </c>
      <c r="F20" s="437" t="s">
        <v>96</v>
      </c>
      <c r="G20" s="551">
        <v>433013258.18000001</v>
      </c>
      <c r="H20" s="437" t="s">
        <v>104</v>
      </c>
      <c r="I20" s="437" t="s">
        <v>108</v>
      </c>
      <c r="J20" s="562" t="s">
        <v>49</v>
      </c>
      <c r="K20" s="457" t="s">
        <v>205</v>
      </c>
      <c r="L20" s="459">
        <v>354887803</v>
      </c>
      <c r="M20" s="465">
        <f>N20+O20+N21</f>
        <v>88721951</v>
      </c>
      <c r="N20" s="35">
        <v>88653154</v>
      </c>
      <c r="O20" s="539">
        <v>0</v>
      </c>
      <c r="P20" s="542">
        <f>M20/L20</f>
        <v>0.250000000704448</v>
      </c>
      <c r="Q20" s="552" t="s">
        <v>241</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45.9" customHeight="1" x14ac:dyDescent="0.25">
      <c r="A21" s="549"/>
      <c r="B21" s="438"/>
      <c r="C21" s="438"/>
      <c r="D21" s="438"/>
      <c r="E21" s="438"/>
      <c r="F21" s="438"/>
      <c r="G21" s="508"/>
      <c r="H21" s="438"/>
      <c r="I21" s="438"/>
      <c r="J21" s="438"/>
      <c r="K21" s="458"/>
      <c r="L21" s="460"/>
      <c r="M21" s="466"/>
      <c r="N21" s="35">
        <v>68797</v>
      </c>
      <c r="O21" s="541"/>
      <c r="P21" s="528"/>
      <c r="Q21" s="557"/>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532">
        <v>5</v>
      </c>
      <c r="B22" s="558" t="s">
        <v>12</v>
      </c>
      <c r="C22" s="558" t="s">
        <v>52</v>
      </c>
      <c r="D22" s="558" t="s">
        <v>73</v>
      </c>
      <c r="E22" s="558" t="s">
        <v>110</v>
      </c>
      <c r="F22" s="558" t="s">
        <v>111</v>
      </c>
      <c r="G22" s="560">
        <v>383980487.01999998</v>
      </c>
      <c r="H22" s="558" t="s">
        <v>12</v>
      </c>
      <c r="I22" s="558" t="s">
        <v>112</v>
      </c>
      <c r="J22" s="250" t="s">
        <v>49</v>
      </c>
      <c r="K22" s="262" t="s">
        <v>206</v>
      </c>
      <c r="L22" s="32">
        <v>89233</v>
      </c>
      <c r="M22" s="252">
        <v>89233</v>
      </c>
      <c r="N22" s="554">
        <v>393223</v>
      </c>
      <c r="O22" s="263">
        <v>0</v>
      </c>
      <c r="P22" s="261">
        <f t="shared" ref="P22:P27" si="1">M22/L22</f>
        <v>1</v>
      </c>
      <c r="Q22" s="556" t="s">
        <v>113</v>
      </c>
      <c r="R22" s="19"/>
    </row>
    <row r="23" spans="1:76" ht="88.15" customHeight="1" x14ac:dyDescent="0.25">
      <c r="A23" s="494"/>
      <c r="B23" s="559"/>
      <c r="C23" s="559"/>
      <c r="D23" s="559"/>
      <c r="E23" s="559"/>
      <c r="F23" s="559"/>
      <c r="G23" s="561"/>
      <c r="H23" s="559"/>
      <c r="I23" s="559"/>
      <c r="J23" s="250" t="s">
        <v>49</v>
      </c>
      <c r="K23" s="262" t="s">
        <v>207</v>
      </c>
      <c r="L23" s="32">
        <v>303990</v>
      </c>
      <c r="M23" s="252">
        <v>303990</v>
      </c>
      <c r="N23" s="555"/>
      <c r="O23" s="263">
        <v>0</v>
      </c>
      <c r="P23" s="261">
        <f t="shared" si="1"/>
        <v>1</v>
      </c>
      <c r="Q23" s="531"/>
      <c r="R23" s="19"/>
    </row>
    <row r="24" spans="1:76" ht="172.15" customHeight="1" x14ac:dyDescent="0.25">
      <c r="A24" s="265">
        <v>6</v>
      </c>
      <c r="B24" s="266" t="s">
        <v>12</v>
      </c>
      <c r="C24" s="267" t="s">
        <v>18</v>
      </c>
      <c r="D24" s="267" t="s">
        <v>73</v>
      </c>
      <c r="E24" s="267" t="s">
        <v>114</v>
      </c>
      <c r="F24" s="267" t="s">
        <v>115</v>
      </c>
      <c r="G24" s="88">
        <v>77718036.650000006</v>
      </c>
      <c r="H24" s="267" t="s">
        <v>12</v>
      </c>
      <c r="I24" s="267" t="s">
        <v>112</v>
      </c>
      <c r="J24" s="250" t="s">
        <v>49</v>
      </c>
      <c r="K24" s="262" t="s">
        <v>208</v>
      </c>
      <c r="L24" s="32">
        <v>44293.75</v>
      </c>
      <c r="M24" s="252">
        <f t="shared" ref="M24:M25" si="2">N24+O24</f>
        <v>37650</v>
      </c>
      <c r="N24" s="34">
        <v>37650</v>
      </c>
      <c r="O24" s="263">
        <v>0</v>
      </c>
      <c r="P24" s="261">
        <f t="shared" si="1"/>
        <v>0.85000705517144071</v>
      </c>
      <c r="Q24" s="264" t="s">
        <v>116</v>
      </c>
      <c r="R24" s="19"/>
    </row>
    <row r="25" spans="1:76" ht="145.15" customHeight="1" x14ac:dyDescent="0.25">
      <c r="A25" s="265">
        <v>7</v>
      </c>
      <c r="B25" s="266" t="s">
        <v>12</v>
      </c>
      <c r="C25" s="267" t="s">
        <v>19</v>
      </c>
      <c r="D25" s="267" t="s">
        <v>73</v>
      </c>
      <c r="E25" s="267" t="s">
        <v>114</v>
      </c>
      <c r="F25" s="267" t="s">
        <v>111</v>
      </c>
      <c r="G25" s="88">
        <v>429420138.85000002</v>
      </c>
      <c r="H25" s="267" t="s">
        <v>12</v>
      </c>
      <c r="I25" s="267" t="s">
        <v>112</v>
      </c>
      <c r="J25" s="268" t="s">
        <v>49</v>
      </c>
      <c r="K25" s="262" t="s">
        <v>207</v>
      </c>
      <c r="L25" s="32">
        <v>397500</v>
      </c>
      <c r="M25" s="252">
        <f t="shared" si="2"/>
        <v>337875</v>
      </c>
      <c r="N25" s="34">
        <v>337875</v>
      </c>
      <c r="O25" s="263">
        <v>0</v>
      </c>
      <c r="P25" s="261">
        <f t="shared" si="1"/>
        <v>0.85</v>
      </c>
      <c r="Q25" s="264" t="s">
        <v>117</v>
      </c>
      <c r="R25" s="19"/>
    </row>
    <row r="26" spans="1:76" ht="393.6" customHeight="1" x14ac:dyDescent="0.25">
      <c r="A26" s="547">
        <v>11</v>
      </c>
      <c r="B26" s="437" t="s">
        <v>189</v>
      </c>
      <c r="C26" s="586" t="s">
        <v>53</v>
      </c>
      <c r="D26" s="437" t="s">
        <v>102</v>
      </c>
      <c r="E26" s="437" t="s">
        <v>118</v>
      </c>
      <c r="F26" s="437" t="s">
        <v>111</v>
      </c>
      <c r="G26" s="560">
        <v>50983386.560000002</v>
      </c>
      <c r="H26" s="437" t="s">
        <v>104</v>
      </c>
      <c r="I26" s="437" t="s">
        <v>119</v>
      </c>
      <c r="J26" s="267" t="s">
        <v>86</v>
      </c>
      <c r="K26" s="262" t="s">
        <v>193</v>
      </c>
      <c r="L26" s="36">
        <v>9399552</v>
      </c>
      <c r="M26" s="269">
        <f>N26+O26</f>
        <v>1901380.51</v>
      </c>
      <c r="N26" s="33">
        <v>1901380.51</v>
      </c>
      <c r="O26" s="37">
        <v>0</v>
      </c>
      <c r="P26" s="261">
        <f t="shared" si="1"/>
        <v>0.20228416311756134</v>
      </c>
      <c r="Q26" s="352" t="s">
        <v>233</v>
      </c>
      <c r="R26" s="19"/>
      <c r="S26" s="19"/>
    </row>
    <row r="27" spans="1:76" ht="278.45" customHeight="1" x14ac:dyDescent="0.25">
      <c r="A27" s="548"/>
      <c r="B27" s="477"/>
      <c r="C27" s="477"/>
      <c r="D27" s="477"/>
      <c r="E27" s="477"/>
      <c r="F27" s="477"/>
      <c r="G27" s="585"/>
      <c r="H27" s="477"/>
      <c r="I27" s="477"/>
      <c r="J27" s="250" t="s">
        <v>49</v>
      </c>
      <c r="K27" s="262" t="s">
        <v>120</v>
      </c>
      <c r="L27" s="32">
        <v>6773775.2599999998</v>
      </c>
      <c r="M27" s="252">
        <f>N27+O27</f>
        <v>7605522</v>
      </c>
      <c r="N27" s="35">
        <v>7605522</v>
      </c>
      <c r="O27" s="263">
        <v>0</v>
      </c>
      <c r="P27" s="261">
        <f t="shared" si="1"/>
        <v>1.1227892435273974</v>
      </c>
      <c r="Q27" s="352" t="s">
        <v>234</v>
      </c>
      <c r="R27" s="19"/>
    </row>
    <row r="28" spans="1:76" ht="64.900000000000006" customHeight="1" x14ac:dyDescent="0.25">
      <c r="A28" s="549"/>
      <c r="B28" s="438"/>
      <c r="C28" s="438"/>
      <c r="D28" s="438"/>
      <c r="E28" s="438"/>
      <c r="F28" s="438"/>
      <c r="G28" s="561"/>
      <c r="H28" s="438"/>
      <c r="I28" s="438"/>
      <c r="J28" s="268" t="s">
        <v>121</v>
      </c>
      <c r="K28" s="262" t="s">
        <v>209</v>
      </c>
      <c r="L28" s="32">
        <v>0</v>
      </c>
      <c r="M28" s="252">
        <f>N28+O28</f>
        <v>0</v>
      </c>
      <c r="N28" s="22">
        <v>0</v>
      </c>
      <c r="O28" s="263">
        <v>0</v>
      </c>
      <c r="P28" s="261">
        <v>0</v>
      </c>
      <c r="Q28" s="38" t="s">
        <v>122</v>
      </c>
      <c r="R28" s="19"/>
    </row>
    <row r="29" spans="1:76" ht="130.9" customHeight="1" x14ac:dyDescent="0.25">
      <c r="A29" s="271">
        <v>13</v>
      </c>
      <c r="B29" s="272" t="s">
        <v>12</v>
      </c>
      <c r="C29" s="272" t="s">
        <v>15</v>
      </c>
      <c r="D29" s="272" t="s">
        <v>73</v>
      </c>
      <c r="E29" s="267" t="s">
        <v>194</v>
      </c>
      <c r="F29" s="267" t="s">
        <v>111</v>
      </c>
      <c r="G29" s="88">
        <v>75726679.859999999</v>
      </c>
      <c r="H29" s="88" t="s">
        <v>12</v>
      </c>
      <c r="I29" s="2" t="s">
        <v>123</v>
      </c>
      <c r="J29" s="250" t="s">
        <v>49</v>
      </c>
      <c r="K29" s="260" t="s">
        <v>124</v>
      </c>
      <c r="L29" s="273">
        <v>259240</v>
      </c>
      <c r="M29" s="274">
        <f>N29+O29</f>
        <v>259240</v>
      </c>
      <c r="N29" s="31">
        <v>259240</v>
      </c>
      <c r="O29" s="275">
        <v>0</v>
      </c>
      <c r="P29" s="261">
        <f>M29/L29</f>
        <v>1</v>
      </c>
      <c r="Q29" s="264" t="s">
        <v>125</v>
      </c>
      <c r="R29" s="19"/>
    </row>
    <row r="30" spans="1:76" ht="120" x14ac:dyDescent="0.25">
      <c r="A30" s="271">
        <v>14</v>
      </c>
      <c r="B30" s="272" t="s">
        <v>12</v>
      </c>
      <c r="C30" s="272" t="s">
        <v>54</v>
      </c>
      <c r="D30" s="272" t="s">
        <v>73</v>
      </c>
      <c r="E30" s="267" t="s">
        <v>126</v>
      </c>
      <c r="F30" s="276" t="s">
        <v>111</v>
      </c>
      <c r="G30" s="88">
        <v>114144662.22</v>
      </c>
      <c r="H30" s="88" t="s">
        <v>12</v>
      </c>
      <c r="I30" s="2" t="s">
        <v>112</v>
      </c>
      <c r="J30" s="250" t="s">
        <v>49</v>
      </c>
      <c r="K30" s="277" t="s">
        <v>127</v>
      </c>
      <c r="L30" s="39">
        <v>186679.77</v>
      </c>
      <c r="M30" s="252">
        <f t="shared" ref="M30:M31" si="3">N30+O30</f>
        <v>195663</v>
      </c>
      <c r="N30" s="40">
        <v>195663</v>
      </c>
      <c r="O30" s="269">
        <v>0</v>
      </c>
      <c r="P30" s="253">
        <f>M30/L30</f>
        <v>1.0481210685014237</v>
      </c>
      <c r="Q30" s="264" t="s">
        <v>128</v>
      </c>
      <c r="R30" s="19"/>
    </row>
    <row r="31" spans="1:76" ht="134.44999999999999" customHeight="1" x14ac:dyDescent="0.25">
      <c r="A31" s="271">
        <v>15</v>
      </c>
      <c r="B31" s="272" t="s">
        <v>12</v>
      </c>
      <c r="C31" s="272" t="s">
        <v>16</v>
      </c>
      <c r="D31" s="272" t="s">
        <v>73</v>
      </c>
      <c r="E31" s="348" t="s">
        <v>126</v>
      </c>
      <c r="F31" s="276" t="s">
        <v>111</v>
      </c>
      <c r="G31" s="88">
        <v>97275841.819999993</v>
      </c>
      <c r="H31" s="88" t="s">
        <v>12</v>
      </c>
      <c r="I31" s="2" t="s">
        <v>112</v>
      </c>
      <c r="J31" s="268" t="s">
        <v>49</v>
      </c>
      <c r="K31" s="278" t="s">
        <v>129</v>
      </c>
      <c r="L31" s="129">
        <v>910378.05</v>
      </c>
      <c r="M31" s="36">
        <f t="shared" si="3"/>
        <v>751433</v>
      </c>
      <c r="N31" s="130">
        <v>751433</v>
      </c>
      <c r="O31" s="131">
        <v>0</v>
      </c>
      <c r="P31" s="132">
        <f>M31/L31</f>
        <v>0.82540764246238141</v>
      </c>
      <c r="Q31" s="133" t="s">
        <v>130</v>
      </c>
      <c r="R31" s="19"/>
    </row>
    <row r="32" spans="1:76" ht="168.6" customHeight="1" x14ac:dyDescent="0.25">
      <c r="A32" s="532">
        <v>32</v>
      </c>
      <c r="B32" s="437" t="s">
        <v>131</v>
      </c>
      <c r="C32" s="437" t="s">
        <v>132</v>
      </c>
      <c r="D32" s="437" t="s">
        <v>81</v>
      </c>
      <c r="E32" s="437" t="s">
        <v>167</v>
      </c>
      <c r="F32" s="437" t="s">
        <v>93</v>
      </c>
      <c r="G32" s="567">
        <v>4146520.73</v>
      </c>
      <c r="H32" s="437" t="s">
        <v>131</v>
      </c>
      <c r="I32" s="437" t="s">
        <v>133</v>
      </c>
      <c r="J32" s="254" t="s">
        <v>94</v>
      </c>
      <c r="K32" s="563" t="s">
        <v>210</v>
      </c>
      <c r="L32" s="465">
        <v>740806.74</v>
      </c>
      <c r="M32" s="279">
        <f>N32+O32</f>
        <v>414621.75</v>
      </c>
      <c r="N32" s="138">
        <v>414621.75</v>
      </c>
      <c r="O32" s="280">
        <v>0</v>
      </c>
      <c r="P32" s="281">
        <f>(M32+M33)/L32</f>
        <v>1</v>
      </c>
      <c r="Q32" s="1" t="s">
        <v>242</v>
      </c>
      <c r="R32" s="19"/>
    </row>
    <row r="33" spans="1:21" ht="115.15" customHeight="1" x14ac:dyDescent="0.25">
      <c r="A33" s="494"/>
      <c r="B33" s="438"/>
      <c r="C33" s="438"/>
      <c r="D33" s="438"/>
      <c r="E33" s="438"/>
      <c r="F33" s="438"/>
      <c r="G33" s="584"/>
      <c r="H33" s="438"/>
      <c r="I33" s="438"/>
      <c r="J33" s="270" t="s">
        <v>134</v>
      </c>
      <c r="K33" s="438"/>
      <c r="L33" s="466"/>
      <c r="M33" s="282">
        <f>N33+O33</f>
        <v>326184.99</v>
      </c>
      <c r="N33" s="139">
        <v>326184.99</v>
      </c>
      <c r="O33" s="283">
        <v>0</v>
      </c>
      <c r="P33" s="261">
        <v>0</v>
      </c>
      <c r="Q33" s="233" t="s">
        <v>243</v>
      </c>
      <c r="R33" s="19"/>
    </row>
    <row r="34" spans="1:21" ht="134.44999999999999" customHeight="1" x14ac:dyDescent="0.25">
      <c r="A34" s="577">
        <v>33</v>
      </c>
      <c r="B34" s="579" t="s">
        <v>12</v>
      </c>
      <c r="C34" s="581" t="s">
        <v>168</v>
      </c>
      <c r="D34" s="437" t="s">
        <v>73</v>
      </c>
      <c r="E34" s="558" t="s">
        <v>230</v>
      </c>
      <c r="F34" s="583" t="s">
        <v>169</v>
      </c>
      <c r="G34" s="567">
        <v>179363388.91</v>
      </c>
      <c r="H34" s="569" t="s">
        <v>229</v>
      </c>
      <c r="I34" s="451"/>
      <c r="J34" s="267" t="s">
        <v>109</v>
      </c>
      <c r="K34" s="571" t="s">
        <v>221</v>
      </c>
      <c r="L34" s="279">
        <v>51000</v>
      </c>
      <c r="M34" s="36">
        <f>N34+O34</f>
        <v>51000</v>
      </c>
      <c r="N34" s="185">
        <v>51000</v>
      </c>
      <c r="O34" s="284">
        <v>0</v>
      </c>
      <c r="P34" s="261">
        <f t="shared" ref="P34:P41" si="4">M34/L34</f>
        <v>1</v>
      </c>
      <c r="Q34" s="246" t="s">
        <v>232</v>
      </c>
      <c r="R34" s="19"/>
    </row>
    <row r="35" spans="1:21" ht="61.9" customHeight="1" x14ac:dyDescent="0.25">
      <c r="A35" s="578"/>
      <c r="B35" s="580"/>
      <c r="C35" s="477"/>
      <c r="D35" s="477"/>
      <c r="E35" s="582"/>
      <c r="F35" s="504"/>
      <c r="G35" s="568"/>
      <c r="H35" s="570"/>
      <c r="I35" s="481"/>
      <c r="J35" s="355" t="s">
        <v>246</v>
      </c>
      <c r="K35" s="572"/>
      <c r="L35" s="150">
        <v>8707536.5800000001</v>
      </c>
      <c r="M35" s="36">
        <f t="shared" ref="M35" si="5">N35+O35</f>
        <v>4353768.29</v>
      </c>
      <c r="N35" s="350">
        <v>4353768.29</v>
      </c>
      <c r="O35" s="134">
        <v>0</v>
      </c>
      <c r="P35" s="261">
        <f t="shared" si="4"/>
        <v>0.5</v>
      </c>
      <c r="Q35" s="482" t="s">
        <v>245</v>
      </c>
      <c r="R35" s="19"/>
    </row>
    <row r="36" spans="1:21" ht="78" customHeight="1" x14ac:dyDescent="0.25">
      <c r="A36" s="578"/>
      <c r="B36" s="580"/>
      <c r="C36" s="477"/>
      <c r="D36" s="477"/>
      <c r="E36" s="582"/>
      <c r="F36" s="504"/>
      <c r="G36" s="568"/>
      <c r="H36" s="570"/>
      <c r="I36" s="481"/>
      <c r="J36" s="353" t="s">
        <v>237</v>
      </c>
      <c r="K36" s="572"/>
      <c r="L36" s="36">
        <v>375253.12</v>
      </c>
      <c r="M36" s="36">
        <f>N36+O36</f>
        <v>187626.56</v>
      </c>
      <c r="N36" s="186">
        <v>187626.56</v>
      </c>
      <c r="O36" s="134">
        <v>0</v>
      </c>
      <c r="P36" s="261">
        <f t="shared" si="4"/>
        <v>0.5</v>
      </c>
      <c r="Q36" s="483"/>
      <c r="R36" s="19"/>
    </row>
    <row r="37" spans="1:21" ht="131.44999999999999" customHeight="1" x14ac:dyDescent="0.25">
      <c r="A37" s="578"/>
      <c r="B37" s="580"/>
      <c r="C37" s="477"/>
      <c r="D37" s="477"/>
      <c r="E37" s="582"/>
      <c r="F37" s="504"/>
      <c r="G37" s="568"/>
      <c r="H37" s="570"/>
      <c r="I37" s="481"/>
      <c r="J37" s="356" t="s">
        <v>247</v>
      </c>
      <c r="K37" s="572"/>
      <c r="L37" s="36">
        <v>5550633.3099999996</v>
      </c>
      <c r="M37" s="36">
        <f>N37+O37</f>
        <v>2771962.31</v>
      </c>
      <c r="N37" s="349">
        <v>0</v>
      </c>
      <c r="O37" s="134">
        <v>2771962.31</v>
      </c>
      <c r="P37" s="261">
        <f t="shared" si="4"/>
        <v>0.49939568247213223</v>
      </c>
      <c r="Q37" s="484"/>
      <c r="R37" s="19"/>
      <c r="T37" s="19"/>
    </row>
    <row r="38" spans="1:21" ht="213.6" customHeight="1" x14ac:dyDescent="0.25">
      <c r="A38" s="338">
        <v>34</v>
      </c>
      <c r="B38" s="339" t="s">
        <v>9</v>
      </c>
      <c r="C38" s="254" t="s">
        <v>170</v>
      </c>
      <c r="D38" s="254" t="s">
        <v>81</v>
      </c>
      <c r="E38" s="328" t="s">
        <v>231</v>
      </c>
      <c r="F38" s="329" t="s">
        <v>171</v>
      </c>
      <c r="G38" s="351">
        <v>41312631</v>
      </c>
      <c r="H38" s="330" t="s">
        <v>211</v>
      </c>
      <c r="I38" s="254"/>
      <c r="J38" s="254" t="s">
        <v>172</v>
      </c>
      <c r="K38" s="341" t="s">
        <v>212</v>
      </c>
      <c r="L38" s="150">
        <v>6000052.0800000001</v>
      </c>
      <c r="M38" s="150">
        <f t="shared" ref="M38:M41" si="6">N38+O38</f>
        <v>6000052.0800000001</v>
      </c>
      <c r="N38" s="290">
        <v>6000052.0800000001</v>
      </c>
      <c r="O38" s="291">
        <v>0</v>
      </c>
      <c r="P38" s="137">
        <f t="shared" si="4"/>
        <v>1</v>
      </c>
      <c r="Q38" s="292" t="s">
        <v>236</v>
      </c>
      <c r="R38" s="19"/>
      <c r="U38" s="19"/>
    </row>
    <row r="39" spans="1:21" ht="165" x14ac:dyDescent="0.25">
      <c r="A39" s="338">
        <v>35</v>
      </c>
      <c r="B39" s="344" t="s">
        <v>222</v>
      </c>
      <c r="C39" s="354" t="s">
        <v>223</v>
      </c>
      <c r="D39" s="345" t="s">
        <v>102</v>
      </c>
      <c r="E39" s="328" t="s">
        <v>224</v>
      </c>
      <c r="F39" s="346" t="s">
        <v>225</v>
      </c>
      <c r="G39" s="340">
        <v>1134926</v>
      </c>
      <c r="H39" s="344" t="s">
        <v>222</v>
      </c>
      <c r="I39" s="254"/>
      <c r="J39" s="345" t="s">
        <v>226</v>
      </c>
      <c r="K39" s="341" t="s">
        <v>252</v>
      </c>
      <c r="L39" s="36">
        <v>554865.31999999995</v>
      </c>
      <c r="M39" s="36">
        <f t="shared" ref="M39:M40" si="7">N39+O39</f>
        <v>554865.31999999995</v>
      </c>
      <c r="N39" s="186">
        <v>554865.31999999995</v>
      </c>
      <c r="O39" s="134">
        <v>0</v>
      </c>
      <c r="P39" s="137">
        <f t="shared" si="4"/>
        <v>1</v>
      </c>
      <c r="Q39" s="347" t="s">
        <v>255</v>
      </c>
      <c r="R39" s="19"/>
    </row>
    <row r="40" spans="1:21" ht="135" x14ac:dyDescent="0.25">
      <c r="A40" s="338">
        <v>36</v>
      </c>
      <c r="B40" s="358" t="s">
        <v>227</v>
      </c>
      <c r="C40" s="359" t="s">
        <v>228</v>
      </c>
      <c r="D40" s="345" t="s">
        <v>102</v>
      </c>
      <c r="E40" s="328" t="s">
        <v>224</v>
      </c>
      <c r="F40" s="346" t="s">
        <v>225</v>
      </c>
      <c r="G40" s="340">
        <v>1152963</v>
      </c>
      <c r="H40" s="358" t="s">
        <v>227</v>
      </c>
      <c r="I40" s="254"/>
      <c r="J40" s="345" t="s">
        <v>226</v>
      </c>
      <c r="K40" s="341" t="s">
        <v>253</v>
      </c>
      <c r="L40" s="36">
        <v>377710.68</v>
      </c>
      <c r="M40" s="36">
        <f t="shared" si="7"/>
        <v>377710.68</v>
      </c>
      <c r="N40" s="186">
        <v>377710.68</v>
      </c>
      <c r="O40" s="134">
        <v>0</v>
      </c>
      <c r="P40" s="137">
        <f t="shared" ref="P40" si="8">M40/L40</f>
        <v>1</v>
      </c>
      <c r="Q40" s="347" t="s">
        <v>248</v>
      </c>
      <c r="R40" s="19"/>
    </row>
    <row r="41" spans="1:21" ht="133.9" customHeight="1" thickBot="1" x14ac:dyDescent="0.3">
      <c r="A41" s="285">
        <v>37</v>
      </c>
      <c r="B41" s="360" t="s">
        <v>251</v>
      </c>
      <c r="C41" s="361" t="s">
        <v>250</v>
      </c>
      <c r="D41" s="337" t="s">
        <v>102</v>
      </c>
      <c r="E41" s="287" t="s">
        <v>224</v>
      </c>
      <c r="F41" s="342" t="s">
        <v>225</v>
      </c>
      <c r="G41" s="288">
        <v>1152963</v>
      </c>
      <c r="H41" s="360" t="s">
        <v>249</v>
      </c>
      <c r="I41" s="286"/>
      <c r="J41" s="343" t="s">
        <v>226</v>
      </c>
      <c r="K41" s="289" t="s">
        <v>254</v>
      </c>
      <c r="L41" s="150">
        <v>46763.3</v>
      </c>
      <c r="M41" s="150">
        <f t="shared" si="6"/>
        <v>46763.3</v>
      </c>
      <c r="N41" s="336">
        <v>46763.3</v>
      </c>
      <c r="O41" s="291">
        <v>0</v>
      </c>
      <c r="P41" s="357">
        <f t="shared" si="4"/>
        <v>1</v>
      </c>
      <c r="Q41" s="233" t="s">
        <v>256</v>
      </c>
      <c r="R41" s="19"/>
    </row>
    <row r="42" spans="1:21" ht="31.9" customHeight="1" thickBot="1" x14ac:dyDescent="0.3">
      <c r="A42" s="140"/>
      <c r="B42" s="141" t="s">
        <v>0</v>
      </c>
      <c r="C42" s="142"/>
      <c r="D42" s="142"/>
      <c r="E42" s="293"/>
      <c r="F42" s="294"/>
      <c r="G42" s="143">
        <f>SUM(G7:G41)</f>
        <v>3116044841.8299999</v>
      </c>
      <c r="H42" s="144"/>
      <c r="I42" s="295"/>
      <c r="J42" s="295"/>
      <c r="K42" s="296"/>
      <c r="L42" s="145">
        <f>SUM(L7:L41)</f>
        <v>736784115.92999995</v>
      </c>
      <c r="M42" s="187">
        <f>SUM(M7:M41)</f>
        <v>174082868.51000002</v>
      </c>
      <c r="N42" s="146">
        <f>SUM(N7:N41)</f>
        <v>210403525.45000002</v>
      </c>
      <c r="O42" s="147">
        <f>SUM(O7:O41)</f>
        <v>2771962.31</v>
      </c>
      <c r="P42" s="148">
        <f t="shared" ref="P42" si="9">M42/L42</f>
        <v>0.23627391626143474</v>
      </c>
      <c r="Q42" s="297" t="s">
        <v>55</v>
      </c>
      <c r="R42" s="19"/>
    </row>
    <row r="43" spans="1:21" ht="30" customHeight="1" x14ac:dyDescent="0.25">
      <c r="A43" s="42"/>
      <c r="B43" s="43" t="s">
        <v>56</v>
      </c>
      <c r="C43" s="573" t="s">
        <v>57</v>
      </c>
      <c r="D43" s="573"/>
      <c r="E43" s="573"/>
      <c r="F43" s="573"/>
      <c r="G43" s="573"/>
      <c r="H43" s="573"/>
      <c r="I43" s="573"/>
      <c r="J43" s="573"/>
      <c r="K43" s="574"/>
      <c r="L43" s="44" t="s">
        <v>55</v>
      </c>
      <c r="M43" s="44" t="s">
        <v>55</v>
      </c>
      <c r="N43" s="45">
        <f>N7+N10+N13+N16+N17+N19+N20+N21+N26+N27+N32+N33+N34+N35+N38</f>
        <v>162290468.34</v>
      </c>
      <c r="O43" s="46" t="s">
        <v>55</v>
      </c>
      <c r="P43" s="47" t="s">
        <v>55</v>
      </c>
      <c r="Q43" s="298" t="s">
        <v>55</v>
      </c>
    </row>
    <row r="44" spans="1:21" ht="30" customHeight="1" x14ac:dyDescent="0.25">
      <c r="A44" s="48"/>
      <c r="B44" s="49" t="s">
        <v>56</v>
      </c>
      <c r="C44" s="575" t="s">
        <v>58</v>
      </c>
      <c r="D44" s="575"/>
      <c r="E44" s="575"/>
      <c r="F44" s="575"/>
      <c r="G44" s="575"/>
      <c r="H44" s="575"/>
      <c r="I44" s="575"/>
      <c r="J44" s="575"/>
      <c r="K44" s="576"/>
      <c r="L44" s="50" t="s">
        <v>55</v>
      </c>
      <c r="M44" s="50" t="s">
        <v>55</v>
      </c>
      <c r="N44" s="149">
        <f>N9+N12+N15</f>
        <v>39092619.25</v>
      </c>
      <c r="O44" s="51" t="s">
        <v>55</v>
      </c>
      <c r="P44" s="52" t="s">
        <v>55</v>
      </c>
      <c r="Q44" s="299" t="s">
        <v>55</v>
      </c>
    </row>
    <row r="45" spans="1:21" ht="30.75" customHeight="1" thickBot="1" x14ac:dyDescent="0.3">
      <c r="A45" s="53"/>
      <c r="B45" s="54" t="s">
        <v>56</v>
      </c>
      <c r="C45" s="564" t="s">
        <v>59</v>
      </c>
      <c r="D45" s="564"/>
      <c r="E45" s="564"/>
      <c r="F45" s="564"/>
      <c r="G45" s="564"/>
      <c r="H45" s="564"/>
      <c r="I45" s="564"/>
      <c r="J45" s="564"/>
      <c r="K45" s="565"/>
      <c r="L45" s="55" t="s">
        <v>55</v>
      </c>
      <c r="M45" s="55" t="s">
        <v>55</v>
      </c>
      <c r="N45" s="56">
        <f>N18+N22+N24+N25+N29+N30+N31+N36+N39+N40+N41</f>
        <v>9020437.8599999994</v>
      </c>
      <c r="O45" s="57">
        <f>O42</f>
        <v>2771962.31</v>
      </c>
      <c r="P45" s="300" t="s">
        <v>55</v>
      </c>
      <c r="Q45" s="301" t="s">
        <v>55</v>
      </c>
    </row>
    <row r="46" spans="1:21" x14ac:dyDescent="0.25">
      <c r="A46" s="58"/>
      <c r="B46" s="59"/>
      <c r="C46" s="60"/>
      <c r="D46" s="60"/>
      <c r="E46" s="61"/>
      <c r="F46" s="61"/>
      <c r="G46" s="62"/>
      <c r="H46" s="63"/>
      <c r="I46" s="64"/>
      <c r="J46" s="64"/>
      <c r="K46" s="64"/>
      <c r="L46" s="64"/>
      <c r="M46" s="64"/>
      <c r="N46" s="65"/>
      <c r="O46" s="66"/>
      <c r="P46" s="66"/>
    </row>
    <row r="47" spans="1:21" x14ac:dyDescent="0.25">
      <c r="A47" s="67"/>
      <c r="B47" s="86" t="s">
        <v>60</v>
      </c>
      <c r="C47" s="60"/>
      <c r="D47" s="60"/>
      <c r="E47" s="69"/>
      <c r="F47" s="69"/>
      <c r="G47" s="234"/>
      <c r="H47" s="235"/>
      <c r="I47" s="80"/>
      <c r="J47" s="80"/>
      <c r="K47" s="80"/>
      <c r="L47" s="302"/>
      <c r="M47" s="302"/>
      <c r="N47" s="236"/>
      <c r="O47" s="73"/>
      <c r="P47" s="74"/>
    </row>
    <row r="48" spans="1:21" ht="67.150000000000006" customHeight="1" x14ac:dyDescent="0.25">
      <c r="A48" s="58"/>
      <c r="B48" s="566" t="s">
        <v>195</v>
      </c>
      <c r="C48" s="566"/>
      <c r="D48" s="566"/>
      <c r="E48" s="566"/>
      <c r="F48" s="566"/>
      <c r="G48" s="566"/>
      <c r="H48" s="566"/>
      <c r="I48" s="566"/>
      <c r="J48" s="566"/>
      <c r="K48" s="566"/>
      <c r="L48" s="188"/>
      <c r="M48" s="189"/>
      <c r="N48" s="128"/>
      <c r="O48" s="66"/>
      <c r="P48" s="66"/>
    </row>
    <row r="49" spans="1:16" x14ac:dyDescent="0.25">
      <c r="A49" s="58"/>
      <c r="B49" s="68"/>
      <c r="C49" s="75"/>
      <c r="D49" s="75"/>
      <c r="E49" s="61"/>
      <c r="F49" s="61"/>
      <c r="G49" s="62"/>
      <c r="H49" s="63"/>
      <c r="I49" s="64"/>
      <c r="J49" s="64"/>
      <c r="K49" s="64"/>
      <c r="L49" s="64"/>
      <c r="M49" s="66"/>
      <c r="N49" s="76"/>
      <c r="O49" s="46"/>
      <c r="P49" s="41"/>
    </row>
    <row r="50" spans="1:16" x14ac:dyDescent="0.25">
      <c r="A50" s="58"/>
      <c r="B50" s="68"/>
      <c r="C50" s="75"/>
      <c r="D50" s="75"/>
      <c r="E50" s="61"/>
      <c r="F50" s="61"/>
      <c r="G50" s="62"/>
      <c r="H50" s="63"/>
      <c r="I50" s="64"/>
      <c r="J50" s="64"/>
      <c r="K50" s="64"/>
      <c r="L50" s="64"/>
      <c r="M50" s="66"/>
      <c r="N50" s="77"/>
      <c r="O50" s="46"/>
      <c r="P50" s="41"/>
    </row>
    <row r="51" spans="1:16" x14ac:dyDescent="0.25">
      <c r="A51" s="58"/>
      <c r="B51" s="68"/>
      <c r="C51" s="75"/>
      <c r="D51" s="75"/>
      <c r="E51" s="61"/>
      <c r="F51" s="61"/>
      <c r="G51" s="62"/>
      <c r="H51" s="63"/>
      <c r="I51" s="64"/>
      <c r="J51" s="64"/>
      <c r="K51" s="64"/>
      <c r="L51" s="64"/>
      <c r="M51" s="66"/>
      <c r="N51" s="78"/>
      <c r="O51" s="79"/>
      <c r="P51" s="41"/>
    </row>
    <row r="52" spans="1:16" x14ac:dyDescent="0.25">
      <c r="A52" s="58"/>
      <c r="B52" s="80"/>
      <c r="C52" s="69"/>
      <c r="D52" s="69"/>
      <c r="I52" s="81"/>
      <c r="J52" s="81"/>
      <c r="K52" s="81"/>
      <c r="L52" s="82"/>
      <c r="M52" s="82"/>
      <c r="N52" s="83"/>
      <c r="O52" s="83"/>
      <c r="P52" s="83"/>
    </row>
    <row r="53" spans="1:16" x14ac:dyDescent="0.25">
      <c r="A53" s="58"/>
      <c r="B53" s="80"/>
      <c r="C53" s="69"/>
      <c r="D53" s="69"/>
      <c r="I53" s="81"/>
      <c r="J53" s="81"/>
      <c r="K53" s="81"/>
      <c r="L53" s="82"/>
      <c r="M53" s="82"/>
      <c r="N53" s="83"/>
      <c r="O53" s="83"/>
      <c r="P53" s="84"/>
    </row>
    <row r="54" spans="1:16" x14ac:dyDescent="0.25">
      <c r="A54" s="58"/>
      <c r="I54" s="81"/>
      <c r="J54" s="81"/>
      <c r="K54" s="81"/>
      <c r="L54" s="82"/>
      <c r="M54" s="82"/>
      <c r="N54" s="83"/>
      <c r="O54" s="83"/>
      <c r="P54" s="84"/>
    </row>
    <row r="55" spans="1:16" x14ac:dyDescent="0.25">
      <c r="A55" s="58"/>
      <c r="I55" s="81"/>
      <c r="J55" s="81"/>
      <c r="K55" s="81"/>
      <c r="L55" s="82"/>
      <c r="M55" s="82"/>
      <c r="N55" s="83"/>
      <c r="O55" s="83"/>
      <c r="P55" s="84"/>
    </row>
    <row r="56" spans="1:16" x14ac:dyDescent="0.25">
      <c r="A56" s="58"/>
      <c r="I56" s="81"/>
      <c r="J56" s="81"/>
      <c r="K56" s="81"/>
      <c r="L56" s="82"/>
      <c r="M56" s="81"/>
      <c r="N56" s="84"/>
      <c r="O56" s="84"/>
      <c r="P56" s="84"/>
    </row>
    <row r="57" spans="1:16" x14ac:dyDescent="0.25">
      <c r="A57" s="58"/>
      <c r="I57" s="81"/>
      <c r="J57" s="81"/>
      <c r="K57" s="81"/>
      <c r="L57" s="81"/>
      <c r="M57" s="81"/>
      <c r="N57" s="84"/>
      <c r="O57" s="84"/>
      <c r="P57" s="84"/>
    </row>
    <row r="58" spans="1:16" x14ac:dyDescent="0.25">
      <c r="A58" s="58"/>
      <c r="I58" s="81"/>
      <c r="J58" s="70"/>
      <c r="K58" s="81"/>
      <c r="L58" s="81"/>
      <c r="M58" s="81"/>
      <c r="N58" s="19"/>
      <c r="O58" s="19"/>
      <c r="P58" s="19"/>
    </row>
    <row r="59" spans="1:16" x14ac:dyDescent="0.25">
      <c r="A59" s="58"/>
      <c r="I59" s="81"/>
      <c r="J59" s="70"/>
      <c r="K59" s="81"/>
      <c r="L59" s="81"/>
      <c r="M59" s="81"/>
      <c r="N59" s="19"/>
      <c r="O59" s="19"/>
      <c r="P59" s="19"/>
    </row>
    <row r="60" spans="1:16" x14ac:dyDescent="0.25">
      <c r="A60" s="58"/>
      <c r="I60" s="81"/>
      <c r="J60" s="81"/>
      <c r="K60" s="81"/>
      <c r="L60" s="81"/>
      <c r="M60" s="81"/>
      <c r="N60" s="19"/>
      <c r="O60" s="19"/>
      <c r="P60" s="19"/>
    </row>
    <row r="61" spans="1:16" x14ac:dyDescent="0.25">
      <c r="A61" s="58"/>
      <c r="I61" s="81"/>
      <c r="J61" s="81"/>
      <c r="K61" s="81"/>
      <c r="L61" s="81"/>
      <c r="M61" s="81"/>
      <c r="N61" s="19"/>
      <c r="O61" s="19"/>
      <c r="P61" s="19"/>
    </row>
    <row r="62" spans="1:16" x14ac:dyDescent="0.25">
      <c r="A62" s="58"/>
      <c r="I62" s="81"/>
      <c r="J62" s="81"/>
      <c r="K62" s="81"/>
      <c r="L62" s="81"/>
      <c r="M62" s="81"/>
      <c r="N62" s="19"/>
      <c r="O62" s="19"/>
      <c r="P62" s="19"/>
    </row>
    <row r="63" spans="1:16" x14ac:dyDescent="0.25">
      <c r="A63" s="58"/>
      <c r="I63" s="81"/>
      <c r="J63" s="81"/>
      <c r="K63" s="81"/>
      <c r="L63" s="81"/>
      <c r="M63" s="81"/>
      <c r="N63" s="19"/>
      <c r="O63" s="19"/>
      <c r="P63" s="19"/>
    </row>
    <row r="64" spans="1:16" x14ac:dyDescent="0.25">
      <c r="A64" s="58"/>
      <c r="I64" s="81"/>
      <c r="J64" s="81"/>
      <c r="K64" s="81"/>
      <c r="L64" s="81"/>
      <c r="M64" s="81"/>
      <c r="N64" s="19"/>
      <c r="O64" s="19"/>
      <c r="P64" s="19"/>
    </row>
    <row r="65" spans="1:16" x14ac:dyDescent="0.25">
      <c r="A65" s="58"/>
      <c r="I65" s="81"/>
      <c r="J65" s="81"/>
      <c r="K65" s="81"/>
      <c r="L65" s="81"/>
      <c r="M65" s="81"/>
      <c r="N65" s="19"/>
      <c r="O65" s="19"/>
      <c r="P65" s="19"/>
    </row>
    <row r="66" spans="1:16" x14ac:dyDescent="0.25">
      <c r="A66" s="58"/>
      <c r="I66" s="81"/>
      <c r="J66" s="81"/>
      <c r="K66" s="81"/>
      <c r="L66" s="81"/>
      <c r="M66" s="81"/>
      <c r="N66" s="19"/>
      <c r="O66" s="19"/>
      <c r="P66" s="19"/>
    </row>
    <row r="67" spans="1:16" x14ac:dyDescent="0.25">
      <c r="A67" s="58"/>
      <c r="I67" s="81"/>
      <c r="J67" s="81"/>
      <c r="K67" s="81"/>
      <c r="L67" s="81"/>
      <c r="M67" s="81"/>
      <c r="N67" s="19"/>
      <c r="O67" s="19"/>
      <c r="P67" s="19"/>
    </row>
    <row r="68" spans="1:16" x14ac:dyDescent="0.25">
      <c r="A68" s="58"/>
      <c r="I68" s="81"/>
      <c r="J68" s="81"/>
      <c r="K68" s="81"/>
      <c r="L68" s="81"/>
      <c r="M68" s="81"/>
      <c r="N68" s="19"/>
      <c r="O68" s="19"/>
      <c r="P68" s="19"/>
    </row>
    <row r="69" spans="1:16" x14ac:dyDescent="0.25">
      <c r="A69" s="58"/>
      <c r="I69" s="81"/>
      <c r="J69" s="81"/>
      <c r="K69" s="81"/>
      <c r="L69" s="81"/>
      <c r="M69" s="81"/>
      <c r="N69" s="19"/>
      <c r="O69" s="19"/>
      <c r="P69" s="19"/>
    </row>
    <row r="70" spans="1:16" x14ac:dyDescent="0.25">
      <c r="A70" s="58"/>
      <c r="I70" s="81"/>
      <c r="J70" s="81"/>
      <c r="K70" s="81"/>
      <c r="L70" s="81"/>
      <c r="M70" s="81"/>
      <c r="N70" s="19"/>
      <c r="O70" s="19"/>
      <c r="P70" s="19"/>
    </row>
    <row r="71" spans="1:16" x14ac:dyDescent="0.25">
      <c r="A71" s="58"/>
      <c r="I71" s="81"/>
      <c r="J71" s="81"/>
      <c r="K71" s="81"/>
      <c r="L71" s="81"/>
      <c r="M71" s="81"/>
      <c r="N71" s="19"/>
      <c r="O71" s="19"/>
      <c r="P71" s="19"/>
    </row>
    <row r="72" spans="1:16" x14ac:dyDescent="0.25">
      <c r="A72" s="58"/>
      <c r="I72" s="81"/>
      <c r="J72" s="81"/>
      <c r="K72" s="81"/>
      <c r="L72" s="81"/>
      <c r="M72" s="81"/>
      <c r="N72" s="19"/>
      <c r="O72" s="19"/>
      <c r="P72" s="19"/>
    </row>
    <row r="73" spans="1:16" x14ac:dyDescent="0.25">
      <c r="A73" s="58"/>
      <c r="I73" s="81"/>
      <c r="J73" s="81"/>
      <c r="K73" s="81"/>
      <c r="L73" s="81"/>
      <c r="M73" s="81"/>
      <c r="N73" s="19"/>
      <c r="O73" s="19"/>
      <c r="P73" s="19"/>
    </row>
    <row r="74" spans="1:16" x14ac:dyDescent="0.25">
      <c r="A74" s="58"/>
      <c r="I74" s="81"/>
      <c r="J74" s="81"/>
      <c r="K74" s="81"/>
      <c r="L74" s="81"/>
      <c r="M74" s="81"/>
      <c r="N74" s="19"/>
      <c r="O74" s="19"/>
      <c r="P74" s="19"/>
    </row>
    <row r="75" spans="1:16" x14ac:dyDescent="0.25">
      <c r="A75" s="58"/>
      <c r="I75" s="81"/>
      <c r="J75" s="81"/>
      <c r="K75" s="81"/>
      <c r="L75" s="81"/>
      <c r="M75" s="81"/>
      <c r="N75" s="19"/>
      <c r="O75" s="19"/>
      <c r="P75" s="19"/>
    </row>
    <row r="76" spans="1:16" x14ac:dyDescent="0.25">
      <c r="A76" s="58"/>
      <c r="I76" s="81"/>
      <c r="J76" s="81"/>
      <c r="K76" s="81"/>
      <c r="L76" s="81"/>
      <c r="M76" s="81"/>
      <c r="N76" s="19"/>
      <c r="O76" s="19"/>
      <c r="P76" s="19"/>
    </row>
    <row r="77" spans="1:16" x14ac:dyDescent="0.25">
      <c r="A77" s="58"/>
      <c r="I77" s="81"/>
      <c r="J77" s="81"/>
      <c r="K77" s="81"/>
      <c r="L77" s="81"/>
      <c r="M77" s="81"/>
      <c r="N77" s="19"/>
      <c r="O77" s="19"/>
      <c r="P77" s="19"/>
    </row>
    <row r="78" spans="1:16" x14ac:dyDescent="0.25">
      <c r="A78" s="58"/>
      <c r="I78" s="81"/>
      <c r="J78" s="81"/>
      <c r="K78" s="81"/>
      <c r="L78" s="81"/>
      <c r="M78" s="81"/>
      <c r="N78" s="19"/>
      <c r="O78" s="19"/>
      <c r="P78" s="19"/>
    </row>
    <row r="79" spans="1:16" x14ac:dyDescent="0.25">
      <c r="A79" s="58"/>
      <c r="I79" s="81"/>
      <c r="J79" s="81"/>
      <c r="K79" s="81"/>
      <c r="L79" s="81"/>
      <c r="M79" s="81"/>
      <c r="N79" s="19"/>
      <c r="O79" s="19"/>
      <c r="P79" s="19"/>
    </row>
    <row r="80" spans="1:16" x14ac:dyDescent="0.25">
      <c r="A80" s="58"/>
      <c r="I80" s="81"/>
      <c r="J80" s="81"/>
      <c r="K80" s="81"/>
      <c r="L80" s="81"/>
      <c r="M80" s="81"/>
      <c r="N80" s="19"/>
      <c r="O80" s="19"/>
      <c r="P80" s="19"/>
    </row>
    <row r="81" spans="1:16" x14ac:dyDescent="0.25">
      <c r="A81" s="58"/>
      <c r="I81" s="81"/>
      <c r="J81" s="81"/>
      <c r="K81" s="81"/>
      <c r="L81" s="81"/>
      <c r="M81" s="81"/>
      <c r="N81" s="19"/>
      <c r="O81" s="19"/>
      <c r="P81" s="19"/>
    </row>
    <row r="82" spans="1:16" x14ac:dyDescent="0.25">
      <c r="A82" s="58"/>
      <c r="I82" s="81"/>
      <c r="J82" s="81"/>
      <c r="K82" s="81"/>
      <c r="L82" s="81"/>
      <c r="M82" s="81"/>
      <c r="N82" s="19"/>
      <c r="O82" s="19"/>
      <c r="P82" s="19"/>
    </row>
    <row r="83" spans="1:16" x14ac:dyDescent="0.25">
      <c r="A83" s="58"/>
      <c r="I83" s="81"/>
      <c r="J83" s="81"/>
      <c r="K83" s="81"/>
      <c r="L83" s="81"/>
      <c r="M83" s="81"/>
      <c r="N83" s="19"/>
      <c r="O83" s="19"/>
      <c r="P83" s="19"/>
    </row>
    <row r="84" spans="1:16" x14ac:dyDescent="0.25">
      <c r="A84" s="64"/>
      <c r="I84" s="81"/>
      <c r="J84" s="81"/>
      <c r="K84" s="81"/>
      <c r="L84" s="81"/>
      <c r="M84" s="81"/>
      <c r="N84" s="19"/>
      <c r="O84" s="19"/>
      <c r="P84" s="19"/>
    </row>
    <row r="85" spans="1:16" x14ac:dyDescent="0.25">
      <c r="A85" s="64"/>
      <c r="I85" s="81"/>
      <c r="J85" s="81"/>
      <c r="K85" s="81"/>
      <c r="L85" s="81"/>
      <c r="M85" s="81"/>
      <c r="N85" s="19"/>
      <c r="O85" s="19"/>
      <c r="P85" s="19"/>
    </row>
    <row r="86" spans="1:16" x14ac:dyDescent="0.25">
      <c r="A86" s="64"/>
      <c r="I86" s="81"/>
      <c r="J86" s="81"/>
      <c r="K86" s="81"/>
      <c r="L86" s="81"/>
      <c r="M86" s="81"/>
      <c r="N86" s="19"/>
      <c r="O86" s="19"/>
      <c r="P86" s="19"/>
    </row>
    <row r="87" spans="1:16" x14ac:dyDescent="0.25">
      <c r="A87" s="64"/>
      <c r="I87" s="81"/>
      <c r="J87" s="81"/>
      <c r="K87" s="81"/>
      <c r="L87" s="81"/>
      <c r="M87" s="81"/>
      <c r="N87" s="19"/>
      <c r="O87" s="19"/>
      <c r="P87" s="19"/>
    </row>
    <row r="88" spans="1:16" x14ac:dyDescent="0.25">
      <c r="I88" s="81"/>
      <c r="J88" s="81"/>
      <c r="K88" s="81"/>
      <c r="L88" s="81"/>
      <c r="M88" s="81"/>
      <c r="N88" s="19"/>
      <c r="O88" s="19"/>
      <c r="P88" s="19"/>
    </row>
    <row r="89" spans="1:16" x14ac:dyDescent="0.25">
      <c r="I89" s="81"/>
      <c r="J89" s="81"/>
      <c r="K89" s="81"/>
      <c r="L89" s="81"/>
      <c r="M89" s="81"/>
      <c r="N89" s="19"/>
      <c r="O89" s="19"/>
      <c r="P89" s="19"/>
    </row>
    <row r="90" spans="1:16" x14ac:dyDescent="0.25">
      <c r="I90" s="81"/>
      <c r="J90" s="81"/>
      <c r="K90" s="81"/>
      <c r="L90" s="81"/>
      <c r="M90" s="81"/>
      <c r="N90" s="19"/>
      <c r="O90" s="19"/>
      <c r="P90" s="19"/>
    </row>
    <row r="91" spans="1:16" x14ac:dyDescent="0.25">
      <c r="I91" s="81"/>
      <c r="J91" s="81"/>
      <c r="K91" s="81"/>
      <c r="L91" s="81"/>
      <c r="M91" s="81"/>
      <c r="N91" s="19"/>
      <c r="O91" s="19"/>
      <c r="P91" s="19"/>
    </row>
    <row r="92" spans="1:16" x14ac:dyDescent="0.25">
      <c r="I92" s="81"/>
      <c r="J92" s="81"/>
      <c r="K92" s="81"/>
      <c r="L92" s="81"/>
      <c r="M92" s="81"/>
      <c r="N92" s="19"/>
      <c r="O92" s="19"/>
      <c r="P92" s="19"/>
    </row>
    <row r="93" spans="1:16" x14ac:dyDescent="0.25">
      <c r="I93" s="81"/>
      <c r="J93" s="81"/>
      <c r="K93" s="81"/>
      <c r="L93" s="81"/>
      <c r="M93" s="81"/>
      <c r="N93" s="19"/>
      <c r="O93" s="19"/>
      <c r="P93" s="19"/>
    </row>
    <row r="94" spans="1:16" x14ac:dyDescent="0.25">
      <c r="I94" s="81"/>
      <c r="J94" s="81"/>
      <c r="K94" s="81"/>
      <c r="L94" s="81"/>
      <c r="M94" s="81"/>
      <c r="N94" s="19"/>
      <c r="O94" s="19"/>
      <c r="P94" s="19"/>
    </row>
    <row r="95" spans="1:16" x14ac:dyDescent="0.25">
      <c r="I95" s="81"/>
      <c r="J95" s="81"/>
      <c r="K95" s="81"/>
      <c r="L95" s="81"/>
      <c r="M95" s="81"/>
      <c r="N95" s="19"/>
      <c r="O95" s="19"/>
      <c r="P95" s="19"/>
    </row>
    <row r="96" spans="1:16" x14ac:dyDescent="0.25">
      <c r="I96" s="81"/>
      <c r="J96" s="81"/>
      <c r="K96" s="81"/>
      <c r="L96" s="81"/>
      <c r="M96" s="81"/>
      <c r="N96" s="19"/>
      <c r="O96" s="19"/>
      <c r="P96" s="19"/>
    </row>
    <row r="97" spans="9:16" x14ac:dyDescent="0.25">
      <c r="I97" s="81"/>
      <c r="J97" s="81"/>
      <c r="K97" s="81"/>
      <c r="L97" s="81"/>
      <c r="M97" s="81"/>
      <c r="N97" s="19"/>
      <c r="O97" s="19"/>
      <c r="P97" s="19"/>
    </row>
    <row r="98" spans="9:16" x14ac:dyDescent="0.25">
      <c r="I98" s="81"/>
      <c r="J98" s="81"/>
      <c r="K98" s="81"/>
      <c r="L98" s="81"/>
      <c r="M98" s="81"/>
    </row>
    <row r="99" spans="9:16" x14ac:dyDescent="0.25">
      <c r="I99" s="81"/>
      <c r="J99" s="81"/>
      <c r="K99" s="81"/>
      <c r="L99" s="81"/>
      <c r="M99" s="81"/>
    </row>
    <row r="100" spans="9:16" x14ac:dyDescent="0.25">
      <c r="I100" s="81"/>
      <c r="J100" s="81"/>
      <c r="K100" s="81"/>
      <c r="L100" s="81"/>
      <c r="M100" s="81"/>
    </row>
    <row r="101" spans="9:16" x14ac:dyDescent="0.25">
      <c r="I101" s="81"/>
      <c r="J101" s="81"/>
      <c r="K101" s="81"/>
      <c r="L101" s="81"/>
      <c r="M101" s="81"/>
    </row>
    <row r="102" spans="9:16" x14ac:dyDescent="0.25">
      <c r="I102" s="81"/>
      <c r="J102" s="81"/>
      <c r="K102" s="81"/>
      <c r="L102" s="81"/>
      <c r="M102" s="81"/>
    </row>
    <row r="103" spans="9:16" x14ac:dyDescent="0.25">
      <c r="I103" s="81"/>
      <c r="J103" s="81"/>
      <c r="K103" s="81"/>
      <c r="L103" s="81"/>
      <c r="M103" s="81"/>
    </row>
    <row r="104" spans="9:16" x14ac:dyDescent="0.25">
      <c r="I104" s="81"/>
      <c r="J104" s="81"/>
      <c r="K104" s="81"/>
      <c r="L104" s="81"/>
      <c r="M104" s="81"/>
    </row>
  </sheetData>
  <autoFilter ref="A6:Q45"/>
  <mergeCells count="125">
    <mergeCell ref="H26:H28"/>
    <mergeCell ref="I26:I28"/>
    <mergeCell ref="G26:G28"/>
    <mergeCell ref="G20:G21"/>
    <mergeCell ref="A26:A28"/>
    <mergeCell ref="B26:B28"/>
    <mergeCell ref="C26:C28"/>
    <mergeCell ref="D26:D28"/>
    <mergeCell ref="E26:E28"/>
    <mergeCell ref="F26:F28"/>
    <mergeCell ref="H22:H23"/>
    <mergeCell ref="I22:I23"/>
    <mergeCell ref="C45:K45"/>
    <mergeCell ref="B48:K48"/>
    <mergeCell ref="A20:A21"/>
    <mergeCell ref="B20:B21"/>
    <mergeCell ref="C20:C21"/>
    <mergeCell ref="D20:D21"/>
    <mergeCell ref="E20:E21"/>
    <mergeCell ref="F20:F21"/>
    <mergeCell ref="I20:I21"/>
    <mergeCell ref="H20:H21"/>
    <mergeCell ref="G34:G37"/>
    <mergeCell ref="H34:H37"/>
    <mergeCell ref="I34:I37"/>
    <mergeCell ref="K34:K37"/>
    <mergeCell ref="C43:K43"/>
    <mergeCell ref="C44:K44"/>
    <mergeCell ref="A34:A37"/>
    <mergeCell ref="B34:B37"/>
    <mergeCell ref="C34:C37"/>
    <mergeCell ref="D34:D37"/>
    <mergeCell ref="E34:E37"/>
    <mergeCell ref="F34:F37"/>
    <mergeCell ref="F32:F33"/>
    <mergeCell ref="G32:G33"/>
    <mergeCell ref="H32:H33"/>
    <mergeCell ref="I32:I33"/>
    <mergeCell ref="K32:K33"/>
    <mergeCell ref="L32:L33"/>
    <mergeCell ref="A32:A33"/>
    <mergeCell ref="B32:B33"/>
    <mergeCell ref="C32:C33"/>
    <mergeCell ref="D32:D33"/>
    <mergeCell ref="E32:E33"/>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A13:A19"/>
    <mergeCell ref="B13:B19"/>
    <mergeCell ref="C13:C19"/>
    <mergeCell ref="D13:D19"/>
    <mergeCell ref="E13:E19"/>
    <mergeCell ref="F13:F19"/>
    <mergeCell ref="G13:G19"/>
    <mergeCell ref="H10:H12"/>
    <mergeCell ref="I10:I12"/>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Q35:Q37"/>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6.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A1B7B3E5-CF96-482E-9E24-C988610E11A4}"/>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87. zasedání Rady Karlovarského kraje, které se uskutečnilo dne 27.06.2022 (k bodu č. 04)</dc:title>
  <dc:creator/>
  <cp:lastModifiedBy/>
  <dcterms:created xsi:type="dcterms:W3CDTF">2006-09-16T00:00:00Z</dcterms:created>
  <dcterms:modified xsi:type="dcterms:W3CDTF">2022-06-28T11:55:53Z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