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65" windowWidth="14805" windowHeight="3450" activeTab="2"/>
  </bookViews>
  <sheets>
    <sheet name="Přehled celkem" sheetId="1" r:id="rId1"/>
    <sheet name="KK_sledování " sheetId="2" r:id="rId2"/>
    <sheet name="PO_sledován" sheetId="3" r:id="rId3"/>
  </sheets>
  <definedNames>
    <definedName name="_xlnm._FilterDatabase" localSheetId="1" hidden="1">'KK_sledování '!$A$5:$R$48</definedName>
    <definedName name="_xlnm.Print_Titles" localSheetId="1">'KK_sledování '!$3:$5</definedName>
    <definedName name="_xlnm.Print_Titles" localSheetId="2">'PO_sledován'!$3:$5</definedName>
  </definedNames>
  <calcPr fullCalcOnLoad="1"/>
</workbook>
</file>

<file path=xl/sharedStrings.xml><?xml version="1.0" encoding="utf-8"?>
<sst xmlns="http://schemas.openxmlformats.org/spreadsheetml/2006/main" count="634" uniqueCount="379">
  <si>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</si>
  <si>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</si>
  <si>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</si>
  <si>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</si>
  <si>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</si>
  <si>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</si>
  <si>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</si>
  <si>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</si>
  <si>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</si>
  <si>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</si>
  <si>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</si>
  <si>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</si>
  <si>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</si>
  <si>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</si>
  <si>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</si>
  <si>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</si>
  <si>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</si>
  <si>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</si>
  <si>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</si>
  <si>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</si>
  <si>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</si>
  <si>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</si>
  <si>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</si>
  <si>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</si>
  <si>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</si>
  <si>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</si>
  <si>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</si>
  <si>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</si>
  <si>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</si>
  <si>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</si>
  <si>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</si>
  <si>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</si>
  <si>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</si>
  <si>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</si>
  <si>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</si>
  <si>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</si>
  <si>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</si>
  <si>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</si>
  <si>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</si>
  <si>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</si>
  <si>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</si>
  <si>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</si>
  <si>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</si>
  <si>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</si>
  <si>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</si>
  <si>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</si>
  <si>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</si>
  <si>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</si>
  <si>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</si>
  <si>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</si>
  <si>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</si>
  <si>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</si>
  <si>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</si>
  <si>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</si>
  <si>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</si>
  <si>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</si>
  <si>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</si>
  <si>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</si>
  <si>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</si>
  <si>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</si>
  <si>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</si>
  <si>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</si>
  <si>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</si>
  <si>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</si>
  <si>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</si>
  <si>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</si>
  <si>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</si>
  <si>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</si>
  <si>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indexed="17"/>
        <rFont val="Calibri"/>
        <family val="2"/>
      </rPr>
      <t xml:space="preserve">celkem uhrazeno
 6.646.174,00
</t>
    </r>
    <r>
      <rPr>
        <sz val="11"/>
        <color indexed="36"/>
        <rFont val="Calibri"/>
        <family val="2"/>
      </rPr>
      <t xml:space="preserve">
</t>
    </r>
    <r>
      <rPr>
        <sz val="11"/>
        <color indexed="30"/>
        <rFont val="Calibri"/>
        <family val="2"/>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</si>
  <si>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</si>
  <si>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</si>
  <si>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</si>
  <si>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</si>
  <si>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indexed="30"/>
        <rFont val="Calibri"/>
        <family val="2"/>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</si>
  <si>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</si>
  <si>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</si>
  <si>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</si>
  <si>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</si>
  <si>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indexed="17"/>
        <rFont val="Calibri"/>
        <family val="2"/>
      </rPr>
      <t xml:space="preserve">uhrazeno celkem 44.213.858,00 </t>
    </r>
    <r>
      <rPr>
        <sz val="11"/>
        <color indexed="36"/>
        <rFont val="Calibri"/>
        <family val="2"/>
      </rPr>
      <t xml:space="preserve"> </t>
    </r>
    <r>
      <rPr>
        <sz val="11"/>
        <color indexed="17"/>
        <rFont val="Calibri"/>
        <family val="2"/>
      </rPr>
      <t xml:space="preserve">doplatek URR za chybně vrácené vratky 1,39 </t>
    </r>
    <r>
      <rPr>
        <sz val="11"/>
        <color indexed="36"/>
        <rFont val="Calibri"/>
        <family val="2"/>
      </rPr>
      <t xml:space="preserve">
</t>
    </r>
    <r>
      <rPr>
        <sz val="11"/>
        <color indexed="30"/>
        <rFont val="Calibri"/>
        <family val="2"/>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</si>
  <si>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</si>
  <si>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</si>
  <si>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</si>
  <si>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</si>
  <si>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</si>
  <si>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</si>
  <si>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</si>
  <si>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</si>
  <si>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</si>
  <si>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</si>
  <si>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</si>
  <si>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</si>
  <si>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</si>
  <si>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</si>
  <si>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</si>
  <si>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</si>
  <si>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indexed="8"/>
        <rFont val="Calibri"/>
        <family val="2"/>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</si>
  <si>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</si>
  <si>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</si>
  <si>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</si>
  <si>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</si>
  <si>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</si>
  <si>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</si>
  <si>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indexed="8"/>
        <rFont val="Calibri"/>
        <family val="2"/>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</si>
  <si>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</si>
  <si>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</si>
  <si>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indexed="8"/>
        <rFont val="Calibri"/>
        <family val="2"/>
      </rPr>
      <t>OČEKÁVÁME ROZHODNUTÍ MF O ODVOLÁNÍ PROTI PLATEBNÍMU VÝMĚRU.</t>
    </r>
  </si>
  <si>
    <t>zdravotnictví</t>
  </si>
  <si>
    <t>28.6.2010 -27.4.2012
vyúčtování projektu
ZK 473/12/14 ze dne 11.12.2014</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</si>
  <si>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</si>
  <si>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</si>
  <si>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</si>
  <si>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</si>
  <si>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</si>
  <si>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</si>
  <si>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</si>
  <si>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</si>
  <si>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</si>
  <si>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</si>
  <si>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</si>
  <si>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</si>
  <si>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</si>
  <si>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</si>
  <si>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</si>
  <si>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rPr>
      <t xml:space="preserve">9.1.2018 zahájil ÚRR daňové řízení;  10.5. 2018 doručen platební výměr č. 11/2018 ve výši 259.240 Kč, 
25.5.2018 KSÚS podala odvolání proti platebnímu výměru
</t>
    </r>
    <r>
      <rPr>
        <b/>
        <sz val="11"/>
        <color indexed="8"/>
        <rFont val="Calibri"/>
        <family val="2"/>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</si>
  <si>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</si>
  <si>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</si>
  <si>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rPr>
      <t xml:space="preserve">9.1.2018 zahájil ÚRR daňové řízení; 27.4. 2018 doručen platební výměr č. 8/2018 ve výši 195.663 Kč, 
25.5.2018 KSÚS podala odvolání proti platebnímu výměru
</t>
    </r>
    <r>
      <rPr>
        <b/>
        <sz val="11"/>
        <color indexed="8"/>
        <rFont val="Calibri"/>
        <family val="2"/>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</si>
  <si>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</si>
  <si>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rPr>
      <t xml:space="preserve">9.1.2018 zahájil ÚRR daňové řízení; 27.4.2018 doručen platební výměr č. 9/2018 ve výši 751.433 Kč, 
25.5.2018 KSÚS podala odvolání proti platebnímu výměru.
</t>
    </r>
    <r>
      <rPr>
        <b/>
        <sz val="11"/>
        <rFont val="Calibri"/>
        <family val="2"/>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</si>
  <si>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</si>
  <si>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</si>
  <si>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</si>
  <si>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</si>
  <si>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</si>
  <si>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</si>
  <si>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</si>
  <si>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</si>
  <si>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</si>
  <si>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</si>
  <si>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indexed="30"/>
        <rFont val="Calibri"/>
        <family val="2"/>
      </rPr>
      <t>uhrazené platební výměry,</t>
    </r>
    <r>
      <rPr>
        <b/>
        <sz val="11"/>
        <color indexed="17"/>
        <rFont val="Calibri"/>
        <family val="2"/>
      </rPr>
      <t xml:space="preserve"> </t>
    </r>
    <r>
      <rPr>
        <b/>
        <sz val="11"/>
        <color indexed="30"/>
        <rFont val="Calibri"/>
        <family val="2"/>
      </rPr>
      <t>na které byla podána žádost o vratku vratitelného přeplatku</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</si>
  <si>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</si>
  <si>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</si>
  <si>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</si>
  <si>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</si>
  <si>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</si>
  <si>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</si>
  <si>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</si>
  <si>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</si>
  <si>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</si>
  <si>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</si>
  <si>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</si>
  <si>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</si>
  <si>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</si>
  <si>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</si>
  <si>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</si>
  <si>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</si>
  <si>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</si>
  <si>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</si>
  <si>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</si>
  <si>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</si>
  <si>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</si>
  <si>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</si>
  <si>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</si>
  <si>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</si>
  <si>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</si>
  <si>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</si>
  <si>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</si>
  <si>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</si>
  <si>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</si>
  <si>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</si>
  <si>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</si>
  <si>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</si>
  <si>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</si>
  <si>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</si>
  <si>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</si>
  <si>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</si>
  <si>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</si>
  <si>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</si>
  <si>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</si>
  <si>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</si>
  <si>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</si>
  <si>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</si>
  <si>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</si>
  <si>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</si>
  <si>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</si>
  <si>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</si>
  <si>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</si>
  <si>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</si>
  <si>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</si>
  <si>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</si>
  <si>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</si>
  <si>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</si>
  <si>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</si>
  <si>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</si>
  <si>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</si>
  <si>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</si>
  <si>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</si>
  <si>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</si>
  <si>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</si>
  <si>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</si>
  <si>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</si>
  <si>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</si>
  <si>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</si>
  <si>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</si>
  <si>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</si>
  <si>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</si>
  <si>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</si>
  <si>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</si>
  <si>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</si>
  <si>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</si>
  <si>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</si>
  <si>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</si>
  <si>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</si>
  <si>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</si>
  <si>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</si>
  <si>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</si>
  <si>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</si>
  <si>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</si>
  <si>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</si>
  <si>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</si>
  <si>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</si>
  <si>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</si>
  <si>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</si>
  <si>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</si>
  <si>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</si>
  <si>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</si>
  <si>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</si>
  <si>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</si>
  <si>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</si>
  <si>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</si>
  <si>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</si>
  <si>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</si>
  <si>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</si>
  <si>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</si>
  <si>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</si>
  <si>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</si>
  <si>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</si>
  <si>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</si>
  <si>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</si>
  <si>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</si>
  <si>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</si>
  <si>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</si>
  <si>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</si>
  <si>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</si>
  <si>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</si>
  <si>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</si>
  <si>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</si>
  <si>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</si>
  <si>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</si>
  <si>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</si>
  <si>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</si>
  <si>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</si>
  <si>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</si>
  <si>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</si>
  <si>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</si>
  <si>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</si>
  <si>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</si>
  <si>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</si>
  <si>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</si>
  <si>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</si>
  <si>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</si>
  <si>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</si>
  <si>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rPr>
      <t>OČEKÁVÁME MOŽNÉ VYDÁNÍ PLATEBNÍCH VÝMĚRŮ PRO DALŠÍ ZJIŠTĚNÍ</t>
    </r>
    <r>
      <rPr>
        <sz val="11"/>
        <rFont val="Calibri"/>
        <family val="2"/>
      </rPr>
      <t xml:space="preserve"> (zbývající část výzev ve výši 4.224.352,03 Kč, případně v max. výši 4.938.993,28 Kč dle Zprávy o auditu operace  ROPSZ/2015/5202-9, včetně doměření za I.etapu).
</t>
    </r>
    <r>
      <rPr>
        <b/>
        <sz val="11"/>
        <rFont val="Calibri"/>
        <family val="2"/>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</si>
  <si>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</si>
  <si>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</si>
  <si>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</si>
  <si>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</si>
  <si>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</si>
  <si>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</si>
  <si>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</si>
  <si>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</si>
  <si>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</si>
  <si>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</si>
  <si>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</si>
  <si>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</si>
  <si>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</si>
  <si>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</si>
  <si>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</si>
  <si>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</si>
  <si>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</si>
  <si>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</si>
  <si>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</si>
  <si>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</si>
  <si>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</si>
  <si>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</si>
  <si>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</si>
  <si>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</si>
  <si>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</si>
  <si>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</si>
  <si>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</si>
  <si>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</si>
  <si>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</si>
  <si>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</si>
  <si>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</si>
  <si>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</si>
  <si>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</si>
  <si>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</si>
  <si>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</si>
  <si>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</si>
  <si>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</si>
  <si>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</si>
  <si>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</si>
  <si>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</si>
  <si>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r>
      <rPr>
        <b/>
        <sz val="18"/>
        <rFont val="Calibri"/>
        <family val="2"/>
      </rPr>
      <t>Přehled sledovaných</t>
    </r>
    <r>
      <rPr>
        <b/>
        <sz val="18"/>
        <color indexed="8"/>
        <rFont val="Calibri"/>
        <family val="2"/>
      </rPr>
      <t xml:space="preserve"> finančních postihů u projektů financovaných z prostředků EU včetně jiných zdrojů - Karlovarský kraj</t>
    </r>
  </si>
  <si>
    <r>
      <rPr>
        <b/>
        <sz val="18"/>
        <rFont val="Calibri"/>
        <family val="2"/>
      </rPr>
      <t>Přehled</t>
    </r>
    <r>
      <rPr>
        <b/>
        <sz val="18"/>
        <color indexed="8"/>
        <rFont val="Calibri"/>
        <family val="2"/>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</si>
  <si>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</si>
  <si>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</si>
  <si>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</si>
  <si>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</si>
  <si>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</si>
  <si>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</si>
  <si>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</si>
  <si>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</si>
  <si>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</si>
  <si>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rPr>
      <t>KONEČNÝ STAV  - ŠKODA NEBUDE VYMÁHÁNA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</si>
  <si>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rPr>
      <t>OČEKÁVÁME PV NA PENÁLE</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</si>
  <si>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rPr>
      <t>OČEKÁVÁME PV NA PENÁLE</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</si>
  <si>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rPr>
      <t>KONEČNÝ STAV -  OČEKÁVÁME ROZHODNUTÍ RADY KK</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</si>
  <si>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</si>
  <si>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</si>
  <si>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</si>
  <si>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rPr>
      <t>OČEKÁVÁME ROZHODNUTÍ SPRÁVNÍ ŽALOBY</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</si>
  <si>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vrtitelného přeplatku KK/275/JV/19 ze dne 27.11.2019; dne 13.12.2019 vráceny finanční prostředky z FÚ.</t>
    </r>
    <r>
      <rPr>
        <b/>
        <sz val="11"/>
        <rFont val="Calibri"/>
        <family val="2"/>
      </rPr>
      <t xml:space="preserve">
KONEČNÝ STAV - POSTIH ZRUŠEN</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</si>
  <si>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</si>
  <si>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</si>
  <si>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indexed="8"/>
        <rFont val="Calibri"/>
        <family val="2"/>
      </rPr>
      <t>KONEČNÝ STAV  - ŠKODA NEBUDE VYMÁHÁNA</t>
    </r>
  </si>
  <si>
    <r>
      <t xml:space="preserve">Proveden přesun do nezpůsobilých výdajů - není pokryto dotací;  zbývající část dotace byla poskytnuta v 9/2014; 
dne </t>
    </r>
    <r>
      <rPr>
        <sz val="11"/>
        <rFont val="Calibri"/>
        <family val="2"/>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rPr>
      <t xml:space="preserve"> </t>
    </r>
    <r>
      <rPr>
        <sz val="11"/>
        <rFont val="Calibri"/>
        <family val="2"/>
      </rPr>
      <t xml:space="preserve">16.6.2015 doručeno vyjádření ÚRR ve věci sporu, 24.6.2015  odesláno na MF ČR  stanovisko ISŠTE; 
dne 11.5.2015 zahájen MF ČR audit operace za II.etapu projektu;
31.8.2015 doručeno </t>
    </r>
    <r>
      <rPr>
        <b/>
        <sz val="11"/>
        <rFont val="Calibri"/>
        <family val="2"/>
      </rPr>
      <t>rozhodnutí MF ČR ve prospěch ISŠTE</t>
    </r>
    <r>
      <rPr>
        <sz val="11"/>
        <rFont val="Calibri"/>
        <family val="2"/>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rPr>
      <t>19.2.2018 podána správní žaloba</t>
    </r>
    <r>
      <rPr>
        <sz val="11"/>
        <rFont val="Calibri"/>
        <family val="2"/>
      </rPr>
      <t xml:space="preserve"> proti rozhodnutí o sporu o částku ve výši 30.546.522,23 Kč.
</t>
    </r>
    <r>
      <rPr>
        <b/>
        <sz val="11"/>
        <rFont val="Calibri"/>
        <family val="2"/>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</si>
  <si>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</si>
  <si>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</si>
  <si>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</si>
  <si>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</si>
  <si>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</si>
  <si>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rPr>
      <t>KONEČNÝ STAV - ŠKODA NEBUDE VYMÁHÁNA</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</si>
  <si>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indexed="8"/>
        <rFont val="Calibri"/>
        <family val="2"/>
      </rPr>
      <t>Dne 18.1.2019 podán návrh na zahájení sporu z VPS pro peněžité plnění ve výši 129.679,66 Kč.</t>
    </r>
    <r>
      <rPr>
        <sz val="11"/>
        <color indexed="8"/>
        <rFont val="Calibri"/>
        <family val="2"/>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rPr>
      <t xml:space="preserve">Dne 31.7.2019 obdržela škola Rozhodnutí MFČR o zamítnutí sporu pro peněžité plnění ve výši 129.679,66 Kč. RKK usnesením č. RK 969/08/19 z 19.8.2019 schválila nepodání správní žaloby.
</t>
    </r>
    <r>
      <rPr>
        <b/>
        <sz val="11"/>
        <rFont val="Calibri"/>
        <family val="2"/>
      </rPr>
      <t xml:space="preserve">FINAČNÍ POSTIH BUDE ŘEŠIT PŘÍSPĚVKOVÁ ORGANIZACE JAKO ŠKODNÍ PŘÍPAD, viz usnesení č RK 1398/12/18 z 3.12.2018  a č. RK 969/08/19 z 19.8.201, po ukončení soudního řízení s externím administrátorem dotčených veřejných zakázek.
</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</si>
  <si>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rPr>
      <t>KONEČNÝ STAV - ŠKODA NEBUDE VYMÁHÁNA</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</si>
  <si>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rPr>
      <t>ÚRR je povinen vrátit 33.160.392 Kč na účet školy; 21.6.2016 ISŠTE podala žádost o vratku vratitelného přeplatku - prozatím správce daně částku nevrátil;</t>
    </r>
    <r>
      <rPr>
        <sz val="11"/>
        <rFont val="Calibri"/>
        <family val="2"/>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rPr>
      <t>8.1</t>
    </r>
    <r>
      <rPr>
        <sz val="11"/>
        <rFont val="Calibri"/>
        <family val="2"/>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prostřeky škola převedla na bankovní účet KK.</t>
    </r>
    <r>
      <rPr>
        <b/>
        <sz val="11"/>
        <rFont val="Calibri"/>
        <family val="2"/>
      </rPr>
      <t xml:space="preserve">
VRATITELNÝ PŘEPLATEK 33.160.392,- Kč - ISŠTE podala na MFČR dne 23.12.2019 podnět na nečinnost; 2.3.2020 obdržela přkaz ke zjednání nápravy, kterým MFČR přikázalo ÚRR napravit nežádoucí stav a vrátit ISŠTE daň. přeplatek dle její žádosti.
OČEKÁVÁME VYPLACENÍ VRATITELNÉHO PŘEPLATKU</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</si>
  <si>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</si>
  <si>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</si>
  <si>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rPr>
      <t>KONEČNÝ STAV - POSTIH ZRUŠEN</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</si>
  <si>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</si>
  <si>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</si>
  <si>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</si>
  <si>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</si>
  <si>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</si>
  <si>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</si>
  <si>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</si>
  <si>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</si>
  <si>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</si>
  <si>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</si>
  <si>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</si>
  <si>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</si>
  <si>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</si>
  <si>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</si>
  <si>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</si>
  <si>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</si>
  <si>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rPr>
      <t xml:space="preserve"> KSÚS požádala o vrácení přeplatku 5.641.832,50 Kč </t>
    </r>
    <r>
      <rPr>
        <sz val="11"/>
        <color indexed="8"/>
        <rFont val="Calibri"/>
        <family val="2"/>
      </rPr>
      <t xml:space="preserve">(3.943.215 Kč + 1.383.415,50 Kč + 315.202 Kč); </t>
    </r>
    <r>
      <rPr>
        <sz val="11"/>
        <rFont val="Calibri"/>
        <family val="2"/>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rPr>
      <t xml:space="preserve">
OČEKÁVÁME ROZHODNUTÍ O ŽÁDOSTI O VRÁCENÍ VRATITELNÉHO PŘEPLATKU U PV č.2/2014, 3/2014 A 5/2014.</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</si>
  <si>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se uskutečnil Výbor regionální rady regionu soudržnosti Severozápad s usnesením, že návrh nebyl přijat
</t>
    </r>
    <r>
      <rPr>
        <b/>
        <sz val="11"/>
        <color indexed="8"/>
        <rFont val="Calibri"/>
        <family val="2"/>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</si>
  <si>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se uskutečnil Výbor regionální rady regionu soudržnosti Severozápad s usnesením, že návrh nebyl přijat
</t>
    </r>
    <r>
      <rPr>
        <b/>
        <sz val="11"/>
        <color indexed="8"/>
        <rFont val="Calibri"/>
        <family val="2"/>
      </rPr>
      <t>OČEKÁVÁME  ROZHODNUTÍ O PROMINUTÍ ODVODU A DOSUD NEVYMĚŘENÉHO PENÁLE</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</si>
  <si>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vratitelného přeplatku č.j.KK/43/HK/20 ze dne 5.2.2020  a doručena FÚ dne 6.2.2020; dne 12.3.2020 byly finanční prostředky vráceny KK.
</t>
    </r>
    <r>
      <rPr>
        <b/>
        <sz val="11"/>
        <rFont val="Calibri"/>
        <family val="2"/>
      </rPr>
      <t>KONEČNÝ STAV - POSTIH ZRUŠEN</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</si>
  <si>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rPr>
      <t>KONEČNÝ STAV - POSTIH ZRUŠEN</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</si>
  <si>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rPr>
      <t>dne 19.12.2017 zaslala RRSZ přípis s informací o rozhodnutí VRR o nevrácení vratitelného přeplatku u PV č.9/2014;</t>
    </r>
    <r>
      <rPr>
        <sz val="11"/>
        <color indexed="8"/>
        <rFont val="Calibri"/>
        <family val="2"/>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rPr>
      <t xml:space="preserve">
OČEKÁVÁME ROZHODNUTÍ  O ŽÁDOSTI O VRÁCENÍ VRATITELNÉHO PŘEPLATKU U PV č.9/2014</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</si>
  <si>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prostředky ve výši 132.232,00 Kč na bankovní účet. Dne 1.6.2020 vyhotovil odbor kanceláře ředitelky Protokol o škodě, dne 11.6.2020 jednala škodní komise a doporučila škodu nevymáhat z důvodu zániku externího administrátora CPS consulting, s.r.o.
</t>
    </r>
    <r>
      <rPr>
        <b/>
        <sz val="11"/>
        <rFont val="Calibri"/>
        <family val="2"/>
      </rPr>
      <t>KONEČNÝ STAV - OČEKÁVÁME ROZHODNUTÍ RKK A ZKK</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</si>
  <si>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dne 2.7.2020  jednala škodní komise a doporučila škodu nevymáhat z důvodu zániku externího administrátora CPS consulting, s.r.o. Dne 10.7.2020 obdržel KK vrácené finanční prostředky ve výši 967.460,00 Kč na bankovní účet.
</t>
    </r>
    <r>
      <rPr>
        <b/>
        <sz val="11"/>
        <rFont val="Calibri"/>
        <family val="2"/>
      </rPr>
      <t>KONEČNÝ STAV - OČEKÁVÁME ROZHODNUTÍ RKK A ZKK</t>
    </r>
  </si>
  <si>
    <r>
      <t xml:space="preserve">6.9.2018 doručen PV na penále za prodlení s odvodem; dne 10.9.2018 PV na penále uhrazen. Dne 15.4.2020 doručeno Rozhodnutí o prominutí daně č.j.22806/20/7700-40470-05620 ze dne 15.4.2020 penále částečně prominuto o 132.232,00 Kč.Dne 25.5.2020 obdržel KK vrácené finanční prostředky ve výši 132.232,00 Kč na bankovní účet
</t>
    </r>
    <r>
      <rPr>
        <b/>
        <sz val="11"/>
        <rFont val="Calibri"/>
        <family val="2"/>
      </rPr>
      <t>KONEČNÝ STAV - OČEKÁVÁME ROZHODNUTÍ RKK A ZKK</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</si>
  <si>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rPr>
      <t>PROJEKT POZASTAVEN</t>
    </r>
  </si>
  <si>
    <r>
      <t xml:space="preserve">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 
</t>
    </r>
    <r>
      <rPr>
        <b/>
        <sz val="11"/>
        <rFont val="Calibri"/>
        <family val="2"/>
      </rPr>
      <t>KONEČNÝ STAV - OČEKÁVÁME ROZHODNUTÍ RKK</t>
    </r>
  </si>
  <si>
    <r>
      <t xml:space="preserve">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
</t>
    </r>
    <r>
      <rPr>
        <b/>
        <sz val="11"/>
        <rFont val="Calibri"/>
        <family val="2"/>
      </rPr>
      <t>KONEČNÝ STAV</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</si>
  <si>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Rada KK rozhodla usnesením č. RK 732/07/20 ze dne 16.7.2020 škodu vymáhat po ZZS, dne 30.7.2020 doručena ZZS Výzva k náhradě škody č.j. KK/2547/FI/20 ze dne 29.7.2020, dne 4.8.2020 uhradila ZZS škodu ve výši 188.724,96 Kč na účet KK
</t>
    </r>
    <r>
      <rPr>
        <b/>
        <sz val="11"/>
        <rFont val="Calibri"/>
        <family val="2"/>
      </rPr>
      <t>KONEČNÝ STAV - ŠKODA UHRAZENA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</si>
  <si>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rPr>
      <t xml:space="preserve">KONEČNÝ STAV - ULOŽENÁ POKUTA JE DEFINITIVNÍ
</t>
    </r>
    <r>
      <rPr>
        <sz val="11"/>
        <rFont val="Calibri"/>
        <family val="2"/>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rPr>
      <t>OČEKÁVÁME ROZHODNUTÍ SOUDU O ODVOLÁNÍ PROTI ROZSUDKU</t>
    </r>
  </si>
  <si>
    <r>
      <rPr>
        <b/>
        <sz val="11"/>
        <rFont val="Calibri"/>
        <family val="2"/>
      </rPr>
      <t>24.8.2018 KKN podala návrh na zahájení sporného řízení pro peněžité plnění ve  výši 483.531 Kč</t>
    </r>
    <r>
      <rPr>
        <sz val="11"/>
        <rFont val="Calibri"/>
        <family val="2"/>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rPr>
      <t>OČEKÁVÁME ROZHODNUTÍ SPORU Z VPS PRO PENĚŽITÉ PLNĚNÍ.</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</si>
  <si>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rPr>
      <t xml:space="preserve"> 26.10.2016 podán spor pro peněžité a nepeněžité plnění,</t>
    </r>
    <r>
      <rPr>
        <sz val="11"/>
        <rFont val="Calibri"/>
        <family val="2"/>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rPr>
      <t xml:space="preserve"> Nadále pokračuje spor pro peněžité plnění ve výši 8.920.521,79 Kč.</t>
    </r>
    <r>
      <rPr>
        <sz val="11"/>
        <rFont val="Calibri"/>
        <family val="2"/>
      </rPr>
      <t xml:space="preserve"> Dne 16.7.2019 doručen z MFČR platební výměr na správní poplatek ve výši 446.027 Kč, který KKN uhradila dne 26.7.2019. Dne 30.3.2020 a 30.4.2020 zaslala KKN na MFČR doplnění návrhu sporu o úroky z prodlení a o specifikaci hrozící vážné újmy.Dne 27.7.2020 MF Usnesením změnu návrhu povolilo.
</t>
    </r>
    <r>
      <rPr>
        <b/>
        <sz val="11"/>
        <rFont val="Calibri"/>
        <family val="2"/>
      </rPr>
      <t>OČEKÁVÁME ROZHODNUTÍ MINISTERSTVA FINANCÍ VE VĚCI SPORU PRO PENĚŽITÉ PLNĚNÍ.</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</si>
  <si>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t>
    </r>
    <r>
      <rPr>
        <b/>
        <sz val="11"/>
        <rFont val="Calibri"/>
        <family val="2"/>
      </rPr>
      <t>podání správní žaloby  27.4.2017</t>
    </r>
    <r>
      <rPr>
        <sz val="11"/>
        <rFont val="Calibri"/>
        <family val="2"/>
      </rPr>
      <t xml:space="preserve">; dne 27.7.2018 doručen rozsudek Krajského soudu v Plzni o </t>
    </r>
    <r>
      <rPr>
        <b/>
        <sz val="11"/>
        <rFont val="Calibri"/>
        <family val="2"/>
      </rPr>
      <t>zamítnutí žaloby</t>
    </r>
    <r>
      <rPr>
        <sz val="11"/>
        <rFont val="Calibri"/>
        <family val="2"/>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t>
    </r>
    <r>
      <rPr>
        <b/>
        <sz val="11"/>
        <rFont val="Calibri"/>
        <family val="2"/>
      </rPr>
      <t>KONEČNÝ STAV - PŘEDÁNO K VYMÁHÁNÍ OLP</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</si>
  <si>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t>
    </r>
    <r>
      <rPr>
        <b/>
        <sz val="11"/>
        <rFont val="Calibri"/>
        <family val="2"/>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</si>
  <si>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t>
    </r>
    <r>
      <rPr>
        <b/>
        <sz val="11"/>
        <rFont val="Calibri"/>
        <family val="2"/>
      </rPr>
      <t>OČEKÁVÁME ROZHODNUTÍ VE  SPORU Z VEŘEJNOPRÁVNÍ SMLOUVY PRO PENĚŽITÉ PLNĚNÍ</t>
    </r>
  </si>
  <si>
    <r>
      <t xml:space="preserve">10.5.2016 ÚRR Výzva k vrácení dotace dotčené nesrovnalostí, uhrazeno 24.5.2016; schv.usn.č.RK 586/05/16; dne 15.7.2020 vyhotoven Protokol o škodě, dne 28.7.2020 jednání škodní komise - škodu ve výši 932,4 Kč vymáhat po společnosti INVESTON s.r.o., škodu ve výši 1.218,8 Kč nevymáhat po zaměstnancích KK a APDM, Rozhodnutí zaměstnavatele o úhradě škody  ze dne 4.8.2020 - škoda ve výši 609,4 Kč nebude vymáhána po zaměstnancích KK, rozhodnutí Rady KK č. RK 919/08/20 ze dne 24.8.2020 škodu ve výši 609,4 Kč nevymáhat po APDM a odeslat výzvu k náhradě škody ve výši 932,4 Kč společnosti INVESTON s.r.o., dne 26.8.2020 odeslána OLP Žádost o vymáhání náhrady škody formou Výzvy k náhradě škody č. j. KK/2780/FI/20 ze dne 26.8.2020
</t>
    </r>
    <r>
      <rPr>
        <b/>
        <sz val="11"/>
        <rFont val="Calibri"/>
        <family val="2"/>
      </rPr>
      <t>KONEČNÝ STAV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</si>
  <si>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t>
    </r>
    <r>
      <rPr>
        <b/>
        <sz val="11"/>
        <rFont val="Calibri"/>
        <family val="2"/>
      </rPr>
      <t>KONEČNÝ STAV - POSTIH ZRUŠEN</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</si>
  <si>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Dne 27.8.2020 doručen Rozsudek Krajského soudu v Plzni č.j. 30Af21/2018 - 111 ze dne 27.5.2020 o zamítnutí žaloby.
</t>
    </r>
    <r>
      <rPr>
        <b/>
        <sz val="11"/>
        <rFont val="Calibri"/>
        <family val="2"/>
      </rPr>
      <t>ŽÁDOST O PROMINUTÍ ODVODU A PENÁLE NA GENER.FIN.ŘED.</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</si>
  <si>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rPr>
      <t>ŽÁDOST O PROMINUTÍ ODVODU A PENÁLE NA GENER.FIN.ŘED.</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</si>
  <si>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 xml:space="preserve">1.4.2019 škola podala návrh na zahájení sporu pro peněžité plnění ve výši 2.135.621,39 K, viz usnesením č. RK 47/01/19 z 28.1.2019. Zbývající část ve výši 215.985 Kč za úpravu projektové dokumentace nebyla předmětem žádosti o dotace (nezpůsobilé výdaje). </t>
    </r>
    <r>
      <rPr>
        <sz val="11"/>
        <color indexed="8"/>
        <rFont val="Calibri"/>
        <family val="2"/>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rPr>
      <t>OČEKÁVÁME ROZHODNUTÍ MFČR O SPORU Z VEŘEJNOPRÁVNÍ SMLOUVY PRO PENĚŽITÉ PLNĚNÍ.</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</si>
</sst>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_ ;[Red]\-#,##0.00\ "/>
  </numFmts>
  <fonts count="96">
    <font>
      <sz val="11"/>
      <color theme="1"/>
      <name val="Calibri"/>
      <family val="2"/>
    </font>
    <font>
      <sz val="11"/>
      <color indexed="8"/>
      <name val="Calibri"/>
      <family val="2"/>
    </font>
    <font>
      <b/>
      <sz val="11"/>
      <color indexed="8"/>
      <name val="Calibri"/>
      <family val="2"/>
    </font>
    <font>
      <sz val="10"/>
      <name val="Arial CE"/>
      <family val="0"/>
    </font>
    <font>
      <sz val="10"/>
      <name val="Arial"/>
      <family val="2"/>
    </font>
    <font>
      <sz val="11"/>
      <name val="Calibri"/>
      <family val="2"/>
    </font>
    <font>
      <b/>
      <sz val="16"/>
      <color indexed="8"/>
      <name val="Calibri"/>
      <family val="2"/>
    </font>
    <font>
      <sz val="11"/>
      <color indexed="10"/>
      <name val="Calibri"/>
      <family val="2"/>
    </font>
    <font>
      <sz val="11"/>
      <color indexed="17"/>
      <name val="Calibri"/>
      <family val="2"/>
    </font>
    <font>
      <b/>
      <sz val="11"/>
      <name val="Calibri"/>
      <family val="2"/>
    </font>
    <font>
      <b/>
      <i/>
      <sz val="11"/>
      <color indexed="8"/>
      <name val="Calibri"/>
      <family val="2"/>
    </font>
    <font>
      <i/>
      <sz val="11"/>
      <color indexed="8"/>
      <name val="Calibri"/>
      <family val="2"/>
    </font>
    <font>
      <sz val="11"/>
      <color indexed="30"/>
      <name val="Calibri"/>
      <family val="2"/>
    </font>
    <font>
      <b/>
      <sz val="11"/>
      <color indexed="10"/>
      <name val="Calibri"/>
      <family val="2"/>
    </font>
    <font>
      <b/>
      <sz val="22"/>
      <color indexed="8"/>
      <name val="Calibri"/>
      <family val="2"/>
    </font>
    <font>
      <b/>
      <sz val="22"/>
      <name val="Calibri"/>
      <family val="2"/>
    </font>
    <font>
      <b/>
      <sz val="14"/>
      <color indexed="8"/>
      <name val="Calibri"/>
      <family val="2"/>
    </font>
    <font>
      <b/>
      <i/>
      <sz val="10"/>
      <color indexed="8"/>
      <name val="Calibri"/>
      <family val="2"/>
    </font>
    <font>
      <b/>
      <i/>
      <sz val="11"/>
      <name val="Calibri"/>
      <family val="2"/>
    </font>
    <font>
      <i/>
      <sz val="10"/>
      <color indexed="8"/>
      <name val="Calibri"/>
      <family val="2"/>
    </font>
    <font>
      <i/>
      <sz val="10"/>
      <name val="Calibri"/>
      <family val="2"/>
    </font>
    <font>
      <sz val="11"/>
      <color indexed="36"/>
      <name val="Calibri"/>
      <family val="2"/>
    </font>
    <font>
      <b/>
      <sz val="11"/>
      <color indexed="56"/>
      <name val="Calibri"/>
      <family val="2"/>
    </font>
    <font>
      <b/>
      <sz val="11"/>
      <color indexed="17"/>
      <name val="Calibri"/>
      <family val="2"/>
    </font>
    <font>
      <b/>
      <sz val="11"/>
      <color indexed="30"/>
      <name val="Calibri"/>
      <family val="2"/>
    </font>
    <font>
      <b/>
      <sz val="11"/>
      <color indexed="36"/>
      <name val="Calibri"/>
      <family val="2"/>
    </font>
    <font>
      <b/>
      <sz val="20"/>
      <color indexed="8"/>
      <name val="Calibri"/>
      <family val="2"/>
    </font>
    <font>
      <sz val="10"/>
      <color indexed="8"/>
      <name val="Calibri"/>
      <family val="2"/>
    </font>
    <font>
      <b/>
      <sz val="18"/>
      <color indexed="8"/>
      <name val="Calibri"/>
      <family val="2"/>
    </font>
    <font>
      <b/>
      <sz val="18"/>
      <name val="Calibri"/>
      <family val="2"/>
    </font>
    <font>
      <sz val="12"/>
      <color indexed="8"/>
      <name val="Calibri"/>
      <family val="2"/>
    </font>
    <font>
      <b/>
      <i/>
      <sz val="12"/>
      <color indexed="8"/>
      <name val="Calibri"/>
      <family val="2"/>
    </font>
    <font>
      <i/>
      <sz val="12"/>
      <name val="Calibri"/>
      <family val="2"/>
    </font>
    <font>
      <b/>
      <sz val="12"/>
      <color indexed="8"/>
      <name val="Calibri"/>
      <family val="2"/>
    </font>
    <font>
      <b/>
      <sz val="12"/>
      <name val="Calibri"/>
      <family val="2"/>
    </font>
    <font>
      <b/>
      <sz val="10"/>
      <color indexed="8"/>
      <name val="Calibri"/>
      <family val="2"/>
    </font>
    <font>
      <b/>
      <sz val="12"/>
      <color indexed="17"/>
      <name val="Calibri"/>
      <family val="2"/>
    </font>
    <font>
      <b/>
      <sz val="12"/>
      <color indexed="30"/>
      <name val="Calibri"/>
      <family val="2"/>
    </font>
    <font>
      <b/>
      <sz val="12"/>
      <color indexed="36"/>
      <name val="Calibri"/>
      <family val="2"/>
    </font>
    <font>
      <sz val="12"/>
      <color indexed="30"/>
      <name val="Calibri"/>
      <family val="2"/>
    </font>
    <font>
      <sz val="12"/>
      <color indexed="17"/>
      <name val="Calibri"/>
      <family val="2"/>
    </font>
    <font>
      <sz val="12"/>
      <color indexed="36"/>
      <name val="Calibri"/>
      <family val="2"/>
    </font>
    <font>
      <sz val="14"/>
      <color indexed="8"/>
      <name val="Calibri"/>
      <family val="2"/>
    </font>
    <font>
      <sz val="18"/>
      <color indexed="56"/>
      <name val="Cambria"/>
      <family val="2"/>
    </font>
    <font>
      <b/>
      <sz val="15"/>
      <color indexed="56"/>
      <name val="Calibri"/>
      <family val="2"/>
    </font>
    <font>
      <b/>
      <sz val="13"/>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2"/>
      <color theme="1"/>
      <name val="Calibri"/>
      <family val="2"/>
    </font>
    <font>
      <b/>
      <sz val="14"/>
      <color theme="1"/>
      <name val="Calibri"/>
      <family val="2"/>
    </font>
    <font>
      <b/>
      <i/>
      <sz val="11"/>
      <color theme="1"/>
      <name val="Calibri"/>
      <family val="2"/>
    </font>
    <font>
      <i/>
      <sz val="11"/>
      <color theme="1"/>
      <name val="Calibri"/>
      <family val="2"/>
    </font>
    <font>
      <i/>
      <sz val="10"/>
      <color theme="1"/>
      <name val="Calibri"/>
      <family val="2"/>
    </font>
    <font>
      <sz val="11"/>
      <color rgb="FF00B050"/>
      <name val="Calibri"/>
      <family val="2"/>
    </font>
    <font>
      <sz val="11"/>
      <color rgb="FF7030A0"/>
      <name val="Calibri"/>
      <family val="2"/>
    </font>
    <font>
      <sz val="11"/>
      <color rgb="FF0070C0"/>
      <name val="Calibri"/>
      <family val="2"/>
    </font>
    <font>
      <b/>
      <sz val="11"/>
      <color rgb="FF002060"/>
      <name val="Calibri"/>
      <family val="2"/>
    </font>
    <font>
      <b/>
      <sz val="11"/>
      <color rgb="FF00B050"/>
      <name val="Calibri"/>
      <family val="2"/>
    </font>
    <font>
      <b/>
      <sz val="11"/>
      <color rgb="FF0070C0"/>
      <name val="Calibri"/>
      <family val="2"/>
    </font>
    <font>
      <b/>
      <sz val="11"/>
      <color rgb="FF7030A0"/>
      <name val="Calibri"/>
      <family val="2"/>
    </font>
    <font>
      <sz val="10"/>
      <color theme="1"/>
      <name val="Calibri"/>
      <family val="2"/>
    </font>
    <font>
      <sz val="12"/>
      <color theme="1"/>
      <name val="Calibri"/>
      <family val="2"/>
    </font>
    <font>
      <b/>
      <i/>
      <sz val="12"/>
      <color theme="1"/>
      <name val="Calibri"/>
      <family val="2"/>
    </font>
    <font>
      <b/>
      <sz val="12"/>
      <color theme="1"/>
      <name val="Calibri"/>
      <family val="2"/>
    </font>
    <font>
      <b/>
      <sz val="10"/>
      <color theme="1"/>
      <name val="Calibri"/>
      <family val="2"/>
    </font>
    <font>
      <b/>
      <sz val="18"/>
      <color theme="1"/>
      <name val="Calibri"/>
      <family val="2"/>
    </font>
    <font>
      <b/>
      <sz val="12"/>
      <color rgb="FF0070C0"/>
      <name val="Calibri"/>
      <family val="2"/>
    </font>
    <font>
      <b/>
      <sz val="12"/>
      <color rgb="FF7030A0"/>
      <name val="Calibri"/>
      <family val="2"/>
    </font>
    <font>
      <sz val="14"/>
      <color theme="1"/>
      <name val="Calibri"/>
      <family val="2"/>
    </font>
    <font>
      <b/>
      <sz val="12"/>
      <color rgb="FF00B050"/>
      <name val="Calibri"/>
      <family val="2"/>
    </font>
    <font>
      <b/>
      <sz val="20"/>
      <color theme="1"/>
      <name val="Calibri"/>
      <family val="2"/>
    </font>
    <font>
      <b/>
      <i/>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thin"/>
      <right style="thin"/>
      <top style="thin"/>
      <bottom/>
    </border>
    <border>
      <left/>
      <right style="thin"/>
      <top/>
      <bottom style="thin"/>
    </border>
    <border>
      <left style="thin"/>
      <right style="thin"/>
      <top style="thin"/>
      <bottom style="thin"/>
    </border>
    <border>
      <left style="medium"/>
      <right/>
      <top style="thin"/>
      <bottom/>
    </border>
    <border>
      <left style="medium"/>
      <right style="thin"/>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medium"/>
      <right/>
      <top style="thin"/>
      <bottom style="medium"/>
    </border>
    <border>
      <left style="thin"/>
      <right style="medium"/>
      <top style="thin"/>
      <bottom style="medium"/>
    </border>
    <border>
      <left/>
      <right/>
      <top style="thin"/>
      <bottom style="medium"/>
    </border>
    <border>
      <left style="medium"/>
      <right style="thin"/>
      <top style="medium"/>
      <bottom style="thin"/>
    </border>
    <border>
      <left style="medium"/>
      <right style="thin"/>
      <top style="thin"/>
      <bottom/>
    </border>
    <border>
      <left style="medium"/>
      <right style="thin"/>
      <top/>
      <bottom style="thin"/>
    </border>
    <border>
      <left style="thin"/>
      <right/>
      <top style="thin"/>
      <bottom style="thin"/>
    </border>
    <border>
      <left style="medium"/>
      <right style="thin"/>
      <top/>
      <bottom/>
    </border>
    <border>
      <left/>
      <right/>
      <top/>
      <bottom style="thin"/>
    </border>
    <border>
      <left/>
      <right style="medium"/>
      <top style="thin"/>
      <bottom style="thin"/>
    </border>
    <border>
      <left style="medium"/>
      <right style="medium"/>
      <top/>
      <bottom/>
    </border>
    <border>
      <left style="medium"/>
      <right/>
      <top/>
      <bottom style="thin"/>
    </border>
    <border>
      <left/>
      <right/>
      <top style="medium"/>
      <bottom/>
    </border>
    <border>
      <left style="medium"/>
      <right/>
      <top style="thin"/>
      <bottom style="thin"/>
    </border>
    <border>
      <left/>
      <right/>
      <top style="thin"/>
      <bottom style="thin"/>
    </border>
    <border>
      <left style="thin"/>
      <right style="medium"/>
      <top style="thin"/>
      <bottom style="thin"/>
    </border>
    <border>
      <left style="medium"/>
      <right/>
      <top/>
      <bottom style="medium"/>
    </border>
    <border>
      <left/>
      <right/>
      <top/>
      <bottom style="medium"/>
    </border>
    <border>
      <left style="medium"/>
      <right style="medium"/>
      <top/>
      <bottom style="medium"/>
    </border>
    <border>
      <left style="medium"/>
      <right style="thin"/>
      <top/>
      <bottom style="medium"/>
    </border>
    <border>
      <left style="medium"/>
      <right style="medium"/>
      <top style="thin"/>
      <bottom/>
    </border>
    <border>
      <left/>
      <right style="thin"/>
      <top style="thin"/>
      <bottom style="thin"/>
    </border>
    <border>
      <left style="thin"/>
      <right style="thin"/>
      <top/>
      <bottom style="thin"/>
    </border>
    <border>
      <left style="thin"/>
      <right/>
      <top/>
      <bottom style="thin"/>
    </border>
    <border>
      <left/>
      <right style="thin"/>
      <top style="thin"/>
      <bottom/>
    </border>
    <border>
      <left/>
      <right style="thin"/>
      <top style="thin"/>
      <bottom style="medium"/>
    </border>
    <border>
      <left style="medium"/>
      <right style="medium"/>
      <top/>
      <bottom style="thin"/>
    </border>
    <border>
      <left style="thin"/>
      <right style="thin"/>
      <top/>
      <bottom/>
    </border>
    <border>
      <left style="thin"/>
      <right style="medium"/>
      <top/>
      <bottom/>
    </border>
    <border>
      <left style="thin"/>
      <right/>
      <top/>
      <bottom/>
    </border>
    <border>
      <left/>
      <right style="thin"/>
      <top/>
      <bottom/>
    </border>
    <border>
      <left style="thin"/>
      <right/>
      <top style="thin"/>
      <bottom/>
    </border>
    <border>
      <left style="thin"/>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style="medium"/>
      <bottom style="medium"/>
    </border>
    <border>
      <left style="thin"/>
      <right style="medium"/>
      <top style="medium"/>
      <bottom style="medium"/>
    </border>
    <border>
      <left/>
      <right style="medium"/>
      <top/>
      <bottom style="thin"/>
    </border>
    <border>
      <left/>
      <right style="medium"/>
      <top style="thin"/>
      <bottom style="medium"/>
    </border>
    <border>
      <left/>
      <right style="medium"/>
      <top style="thin"/>
      <bottom/>
    </border>
    <border>
      <left style="medium"/>
      <right style="medium"/>
      <top style="medium"/>
      <bottom style="thin"/>
    </border>
    <border>
      <left/>
      <right/>
      <top style="thin"/>
      <bottom/>
    </border>
    <border>
      <left style="thin"/>
      <right style="thin"/>
      <top style="medium"/>
      <bottom style="medium"/>
    </border>
    <border>
      <left style="thin"/>
      <right style="thin"/>
      <top style="medium"/>
      <bottom style="thin"/>
    </border>
    <border>
      <left style="thin"/>
      <right/>
      <top style="medium"/>
      <bottom style="thin"/>
    </border>
    <border>
      <left style="medium">
        <color rgb="FFFF0000"/>
      </left>
      <right style="medium">
        <color rgb="FFFF0000"/>
      </right>
      <top style="medium">
        <color rgb="FFFF0000"/>
      </top>
      <bottom style="medium">
        <color rgb="FFFF0000"/>
      </bottom>
    </border>
    <border>
      <left/>
      <right style="thin"/>
      <top style="medium"/>
      <bottom style="thin"/>
    </border>
    <border>
      <left style="thin"/>
      <right style="medium"/>
      <top/>
      <bottom style="thin"/>
    </border>
    <border>
      <left style="medium">
        <color rgb="FFFF0000"/>
      </left>
      <right style="medium">
        <color rgb="FFFF0000"/>
      </right>
      <top style="medium">
        <color rgb="FFFF0000"/>
      </top>
      <bottom/>
    </border>
    <border>
      <left style="medium">
        <color rgb="FFFF0000"/>
      </left>
      <right style="medium">
        <color rgb="FFFF0000"/>
      </right>
      <top/>
      <bottom style="medium">
        <color rgb="FFFF0000"/>
      </bottom>
    </border>
    <border>
      <left/>
      <right style="thin"/>
      <top style="medium"/>
      <bottom style="medium"/>
    </border>
    <border>
      <left/>
      <right style="medium"/>
      <top/>
      <bottom style="medium"/>
    </border>
    <border>
      <left/>
      <right/>
      <top style="medium"/>
      <bottom style="thin"/>
    </border>
    <border>
      <left/>
      <right style="medium"/>
      <top style="medium"/>
      <bottom style="thin"/>
    </border>
    <border>
      <left/>
      <right style="medium"/>
      <top/>
      <bottom/>
    </border>
    <border>
      <left style="medium"/>
      <right style="medium"/>
      <top style="medium"/>
      <bottom/>
    </border>
    <border>
      <left style="thin"/>
      <right style="thin"/>
      <top style="medium"/>
      <bottom/>
    </border>
    <border>
      <left style="thin"/>
      <right style="medium"/>
      <top style="medium"/>
      <bottom/>
    </border>
    <border>
      <left style="medium"/>
      <right/>
      <top style="medium"/>
      <bottom style="thin"/>
    </border>
    <border>
      <left style="medium"/>
      <right style="thin"/>
      <top style="medium"/>
      <bottom/>
    </border>
    <border>
      <left style="thin"/>
      <right/>
      <top style="medium"/>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1"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769">
    <xf numFmtId="0" fontId="0" fillId="0" borderId="0" xfId="0" applyFont="1" applyAlignment="1">
      <alignment/>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72" fillId="0" borderId="0" xfId="0" applyFont="1" applyFill="1" applyBorder="1" applyAlignment="1">
      <alignment/>
    </xf>
    <xf numFmtId="0" fontId="72" fillId="0" borderId="0" xfId="0" applyFont="1" applyFill="1" applyBorder="1" applyAlignment="1">
      <alignment horizontal="left"/>
    </xf>
    <xf numFmtId="0" fontId="72" fillId="0" borderId="0" xfId="0" applyFont="1" applyFill="1" applyBorder="1" applyAlignment="1">
      <alignment horizontal="right"/>
    </xf>
    <xf numFmtId="0" fontId="15" fillId="0" borderId="0" xfId="0" applyFont="1" applyFill="1" applyBorder="1" applyAlignment="1">
      <alignment horizontal="left"/>
    </xf>
    <xf numFmtId="0" fontId="72" fillId="0" borderId="0" xfId="0" applyFont="1" applyFill="1" applyBorder="1" applyAlignment="1">
      <alignment/>
    </xf>
    <xf numFmtId="0" fontId="73" fillId="0" borderId="0" xfId="0" applyFont="1" applyAlignment="1">
      <alignment horizontal="right"/>
    </xf>
    <xf numFmtId="0" fontId="74" fillId="4" borderId="14" xfId="0" applyFont="1" applyFill="1" applyBorder="1" applyAlignment="1">
      <alignment horizontal="left" vertical="center" wrapText="1"/>
    </xf>
    <xf numFmtId="0" fontId="75" fillId="4" borderId="15" xfId="0" applyFont="1" applyFill="1" applyBorder="1" applyAlignment="1">
      <alignment horizontal="left" vertical="center" wrapText="1"/>
    </xf>
    <xf numFmtId="0" fontId="75" fillId="4" borderId="16" xfId="0" applyFont="1" applyFill="1" applyBorder="1" applyAlignment="1">
      <alignment horizontal="left" vertical="center" wrapText="1"/>
    </xf>
    <xf numFmtId="0" fontId="76" fillId="4" borderId="17" xfId="0" applyFont="1" applyFill="1" applyBorder="1" applyAlignment="1">
      <alignment horizontal="center" vertical="center" wrapText="1"/>
    </xf>
    <xf numFmtId="0" fontId="76" fillId="4" borderId="18"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76" fillId="4" borderId="19" xfId="0" applyFont="1" applyFill="1" applyBorder="1" applyAlignment="1">
      <alignment horizontal="center" vertical="center" wrapText="1"/>
    </xf>
    <xf numFmtId="0" fontId="76" fillId="4" borderId="20" xfId="0" applyFont="1" applyFill="1" applyBorder="1" applyAlignment="1">
      <alignment horizontal="center" vertical="center" wrapText="1"/>
    </xf>
    <xf numFmtId="0" fontId="76" fillId="4" borderId="21" xfId="0" applyFont="1" applyFill="1" applyBorder="1" applyAlignment="1">
      <alignment horizontal="center" vertical="center" wrapText="1"/>
    </xf>
    <xf numFmtId="0" fontId="76" fillId="4" borderId="22" xfId="0" applyFont="1" applyFill="1" applyBorder="1" applyAlignment="1">
      <alignment horizontal="center" vertical="center" wrapText="1"/>
    </xf>
    <xf numFmtId="0" fontId="76" fillId="4" borderId="23" xfId="0" applyFont="1" applyFill="1" applyBorder="1" applyAlignment="1">
      <alignment horizontal="center" vertical="center" wrapText="1"/>
    </xf>
    <xf numFmtId="4" fontId="77" fillId="0" borderId="24" xfId="0" applyNumberFormat="1" applyFont="1" applyFill="1" applyBorder="1" applyAlignment="1">
      <alignment horizontal="right" vertical="center" wrapText="1"/>
    </xf>
    <xf numFmtId="4" fontId="0" fillId="0" borderId="0" xfId="0" applyNumberFormat="1" applyAlignment="1">
      <alignment/>
    </xf>
    <xf numFmtId="4" fontId="78" fillId="0" borderId="25" xfId="0" applyNumberFormat="1" applyFont="1" applyFill="1" applyBorder="1" applyAlignment="1">
      <alignment horizontal="right" vertical="center" wrapText="1"/>
    </xf>
    <xf numFmtId="4" fontId="79" fillId="0" borderId="26" xfId="0" applyNumberFormat="1" applyFont="1" applyFill="1" applyBorder="1" applyAlignment="1">
      <alignment horizontal="right" vertical="top" wrapText="1"/>
    </xf>
    <xf numFmtId="0" fontId="5" fillId="0" borderId="27" xfId="0" applyFont="1" applyFill="1" applyBorder="1" applyAlignment="1">
      <alignment horizontal="left" vertical="center" wrapText="1"/>
    </xf>
    <xf numFmtId="4" fontId="5" fillId="0" borderId="15" xfId="0" applyNumberFormat="1" applyFont="1" applyFill="1" applyBorder="1" applyAlignment="1">
      <alignment horizontal="right" vertical="center"/>
    </xf>
    <xf numFmtId="4" fontId="77" fillId="0" borderId="15" xfId="0" applyNumberFormat="1" applyFont="1" applyFill="1" applyBorder="1" applyAlignment="1">
      <alignment horizontal="right" vertical="center" wrapText="1"/>
    </xf>
    <xf numFmtId="0" fontId="0" fillId="0" borderId="0" xfId="0" applyBorder="1" applyAlignment="1">
      <alignment/>
    </xf>
    <xf numFmtId="4" fontId="77" fillId="0" borderId="25" xfId="0" applyNumberFormat="1" applyFont="1" applyFill="1" applyBorder="1" applyAlignment="1">
      <alignment horizontal="right" vertical="center" wrapText="1"/>
    </xf>
    <xf numFmtId="4" fontId="79" fillId="0" borderId="28" xfId="0" applyNumberFormat="1" applyFont="1" applyFill="1" applyBorder="1" applyAlignment="1">
      <alignment horizontal="right" vertical="top" wrapText="1"/>
    </xf>
    <xf numFmtId="4" fontId="77" fillId="0" borderId="25" xfId="0" applyNumberFormat="1" applyFont="1" applyFill="1" applyBorder="1" applyAlignment="1">
      <alignment vertical="center" wrapText="1"/>
    </xf>
    <xf numFmtId="4" fontId="67" fillId="0" borderId="25" xfId="0" applyNumberFormat="1" applyFont="1" applyFill="1" applyBorder="1" applyAlignment="1">
      <alignment horizontal="right" wrapText="1"/>
    </xf>
    <xf numFmtId="4" fontId="79" fillId="0" borderId="26" xfId="0" applyNumberFormat="1" applyFont="1" applyFill="1" applyBorder="1" applyAlignment="1">
      <alignment horizontal="right" vertical="top" wrapText="1"/>
    </xf>
    <xf numFmtId="4" fontId="77" fillId="0" borderId="26" xfId="0" applyNumberFormat="1" applyFont="1" applyFill="1" applyBorder="1" applyAlignment="1">
      <alignment horizontal="right" vertical="center" wrapText="1"/>
    </xf>
    <xf numFmtId="4" fontId="5" fillId="0" borderId="29" xfId="0" applyNumberFormat="1" applyFont="1" applyFill="1" applyBorder="1" applyAlignment="1">
      <alignment horizontal="right" vertical="center" wrapText="1"/>
    </xf>
    <xf numFmtId="4" fontId="78" fillId="0" borderId="15"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4" fontId="77" fillId="0" borderId="15" xfId="0" applyNumberFormat="1" applyFont="1" applyFill="1" applyBorder="1" applyAlignment="1">
      <alignment horizontal="right" vertical="center" wrapText="1"/>
    </xf>
    <xf numFmtId="4" fontId="78" fillId="0" borderId="15" xfId="0" applyNumberFormat="1" applyFont="1" applyFill="1" applyBorder="1" applyAlignment="1">
      <alignment horizontal="right" vertical="center"/>
    </xf>
    <xf numFmtId="4" fontId="77" fillId="0" borderId="15" xfId="0" applyNumberFormat="1" applyFont="1" applyFill="1" applyBorder="1" applyAlignment="1">
      <alignment horizontal="right" vertical="center"/>
    </xf>
    <xf numFmtId="4" fontId="78" fillId="0" borderId="26" xfId="0" applyNumberFormat="1" applyFont="1" applyFill="1" applyBorder="1" applyAlignment="1">
      <alignment vertical="center"/>
    </xf>
    <xf numFmtId="4" fontId="5" fillId="0" borderId="10" xfId="0" applyNumberFormat="1" applyFont="1" applyFill="1" applyBorder="1" applyAlignment="1">
      <alignment vertical="center"/>
    </xf>
    <xf numFmtId="4" fontId="5" fillId="0" borderId="30" xfId="0" applyNumberFormat="1" applyFont="1" applyFill="1" applyBorder="1" applyAlignment="1">
      <alignment horizontal="right" vertical="center" wrapText="1"/>
    </xf>
    <xf numFmtId="4" fontId="5" fillId="0" borderId="30" xfId="0" applyNumberFormat="1" applyFont="1" applyFill="1" applyBorder="1" applyAlignment="1">
      <alignment vertical="center"/>
    </xf>
    <xf numFmtId="4" fontId="77" fillId="0" borderId="15" xfId="0" applyNumberFormat="1" applyFont="1" applyFill="1" applyBorder="1" applyAlignment="1">
      <alignment vertical="center"/>
    </xf>
    <xf numFmtId="0" fontId="1" fillId="0" borderId="10" xfId="0" applyFont="1" applyFill="1" applyBorder="1" applyAlignment="1">
      <alignment vertical="center" wrapText="1"/>
    </xf>
    <xf numFmtId="4" fontId="5" fillId="0" borderId="31" xfId="0" applyNumberFormat="1" applyFont="1" applyFill="1" applyBorder="1" applyAlignment="1">
      <alignment vertical="center"/>
    </xf>
    <xf numFmtId="4" fontId="78" fillId="0" borderId="26" xfId="0" applyNumberFormat="1" applyFont="1" applyFill="1" applyBorder="1" applyAlignment="1">
      <alignment horizontal="right" vertical="center" wrapText="1"/>
    </xf>
    <xf numFmtId="4" fontId="0" fillId="0" borderId="0" xfId="0" applyNumberFormat="1" applyBorder="1" applyAlignment="1">
      <alignment vertical="center"/>
    </xf>
    <xf numFmtId="0" fontId="57" fillId="0" borderId="32" xfId="0" applyFont="1" applyBorder="1" applyAlignment="1">
      <alignment horizontal="center" vertical="center"/>
    </xf>
    <xf numFmtId="0" fontId="80" fillId="0" borderId="33" xfId="0" applyFont="1" applyFill="1" applyBorder="1" applyAlignment="1">
      <alignment horizontal="right" vertical="center" wrapText="1"/>
    </xf>
    <xf numFmtId="4" fontId="5" fillId="0" borderId="31" xfId="0" applyNumberFormat="1" applyFont="1" applyFill="1" applyBorder="1" applyAlignment="1">
      <alignment horizontal="center" vertical="center"/>
    </xf>
    <xf numFmtId="4" fontId="81" fillId="0" borderId="28" xfId="0" applyNumberFormat="1" applyFont="1" applyFill="1" applyBorder="1" applyAlignment="1">
      <alignment vertical="center"/>
    </xf>
    <xf numFmtId="4" fontId="5" fillId="0" borderId="0" xfId="0" applyNumberFormat="1" applyFont="1" applyFill="1" applyBorder="1" applyAlignment="1">
      <alignment horizontal="center" vertical="center" wrapText="1"/>
    </xf>
    <xf numFmtId="0" fontId="5" fillId="0" borderId="31" xfId="0" applyFont="1" applyFill="1" applyBorder="1" applyAlignment="1">
      <alignment horizontal="center" vertical="center"/>
    </xf>
    <xf numFmtId="0" fontId="57" fillId="0" borderId="34" xfId="0" applyFont="1" applyBorder="1" applyAlignment="1">
      <alignment horizontal="center" vertical="center"/>
    </xf>
    <xf numFmtId="0" fontId="80" fillId="0" borderId="35" xfId="0" applyFont="1" applyFill="1" applyBorder="1" applyAlignment="1">
      <alignment horizontal="right" vertical="center" wrapText="1"/>
    </xf>
    <xf numFmtId="4" fontId="5" fillId="0" borderId="10" xfId="0" applyNumberFormat="1" applyFont="1" applyFill="1" applyBorder="1" applyAlignment="1">
      <alignment horizontal="center" vertical="center"/>
    </xf>
    <xf numFmtId="4" fontId="82" fillId="0" borderId="35" xfId="0" applyNumberFormat="1" applyFont="1" applyFill="1" applyBorder="1" applyAlignment="1">
      <alignment horizontal="right" vertical="center"/>
    </xf>
    <xf numFmtId="4" fontId="5" fillId="0" borderId="36"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right" vertical="center" wrapText="1"/>
    </xf>
    <xf numFmtId="4" fontId="5" fillId="0" borderId="39" xfId="0" applyNumberFormat="1" applyFont="1" applyBorder="1" applyAlignment="1">
      <alignment horizontal="center" vertical="center"/>
    </xf>
    <xf numFmtId="4" fontId="83" fillId="0" borderId="40" xfId="0" applyNumberFormat="1" applyFont="1" applyBorder="1" applyAlignment="1">
      <alignment vertical="center"/>
    </xf>
    <xf numFmtId="4" fontId="57" fillId="0" borderId="38"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5" fillId="0" borderId="0" xfId="0" applyFont="1" applyAlignment="1">
      <alignment horizontal="left" vertical="center"/>
    </xf>
    <xf numFmtId="0" fontId="0" fillId="0" borderId="0" xfId="0" applyAlignment="1">
      <alignment horizontal="center" vertical="center"/>
    </xf>
    <xf numFmtId="4" fontId="67" fillId="0" borderId="0" xfId="0" applyNumberFormat="1" applyFont="1" applyAlignment="1">
      <alignment horizontal="center" vertical="center"/>
    </xf>
    <xf numFmtId="4" fontId="0" fillId="0" borderId="0" xfId="0" applyNumberFormat="1" applyAlignment="1">
      <alignment vertical="center"/>
    </xf>
    <xf numFmtId="0" fontId="57" fillId="0" borderId="0" xfId="0" applyFont="1" applyAlignment="1">
      <alignment/>
    </xf>
    <xf numFmtId="0" fontId="57" fillId="0" borderId="0" xfId="0" applyFont="1" applyFill="1" applyAlignment="1">
      <alignment/>
    </xf>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5" fillId="0" borderId="0" xfId="0" applyFont="1" applyAlignment="1">
      <alignment horizontal="left"/>
    </xf>
    <xf numFmtId="0" fontId="57" fillId="33" borderId="0" xfId="0" applyFont="1" applyFill="1" applyAlignment="1">
      <alignment vertical="center"/>
    </xf>
    <xf numFmtId="4" fontId="77" fillId="0" borderId="0" xfId="0" applyNumberFormat="1" applyFont="1" applyBorder="1" applyAlignment="1">
      <alignment vertical="center"/>
    </xf>
    <xf numFmtId="4" fontId="5" fillId="0" borderId="0" xfId="0" applyNumberFormat="1" applyFont="1" applyBorder="1" applyAlignment="1">
      <alignment horizontal="right" vertical="center" wrapText="1"/>
    </xf>
    <xf numFmtId="10" fontId="5"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57" fillId="0" borderId="0" xfId="0" applyNumberFormat="1" applyFont="1" applyAlignment="1">
      <alignment vertical="center"/>
    </xf>
    <xf numFmtId="0" fontId="0" fillId="0" borderId="0" xfId="0" applyFill="1" applyBorder="1" applyAlignment="1">
      <alignment horizontal="left" vertical="center" wrapText="1"/>
    </xf>
    <xf numFmtId="4" fontId="81" fillId="0" borderId="0" xfId="0" applyNumberFormat="1" applyFont="1" applyFill="1" applyBorder="1" applyAlignment="1">
      <alignment vertical="center"/>
    </xf>
    <xf numFmtId="4" fontId="82" fillId="0" borderId="0" xfId="0" applyNumberFormat="1" applyFont="1" applyFill="1" applyBorder="1" applyAlignment="1">
      <alignment horizontal="right" vertical="center"/>
    </xf>
    <xf numFmtId="4" fontId="83" fillId="0" borderId="0" xfId="0" applyNumberFormat="1" applyFont="1" applyBorder="1" applyAlignment="1">
      <alignment vertical="center"/>
    </xf>
    <xf numFmtId="4" fontId="57" fillId="0" borderId="0" xfId="0" applyNumberFormat="1" applyFont="1" applyBorder="1" applyAlignment="1">
      <alignment horizontal="right" vertical="center"/>
    </xf>
    <xf numFmtId="0" fontId="0" fillId="0" borderId="0" xfId="0" applyFill="1" applyAlignment="1">
      <alignment/>
    </xf>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applyAlignment="1">
      <alignment/>
    </xf>
    <xf numFmtId="4" fontId="5" fillId="0" borderId="41" xfId="0" applyNumberFormat="1" applyFont="1" applyFill="1" applyBorder="1" applyAlignment="1">
      <alignment vertical="center" wrapText="1"/>
    </xf>
    <xf numFmtId="4" fontId="84" fillId="0" borderId="0" xfId="0" applyNumberFormat="1" applyFont="1" applyFill="1" applyBorder="1" applyAlignment="1">
      <alignment horizontal="right" vertical="center"/>
    </xf>
    <xf numFmtId="0" fontId="57" fillId="0" borderId="0" xfId="0" applyFont="1" applyFill="1" applyAlignment="1">
      <alignment vertical="center"/>
    </xf>
    <xf numFmtId="4" fontId="5" fillId="0" borderId="13" xfId="0" applyNumberFormat="1" applyFont="1" applyFill="1" applyBorder="1" applyAlignment="1">
      <alignment vertical="center"/>
    </xf>
    <xf numFmtId="0" fontId="0" fillId="0" borderId="13" xfId="0" applyBorder="1" applyAlignment="1">
      <alignment horizontal="center" vertical="center" wrapText="1"/>
    </xf>
    <xf numFmtId="0" fontId="5" fillId="0" borderId="42" xfId="0" applyFont="1" applyBorder="1" applyAlignment="1">
      <alignment vertical="center" wrapText="1"/>
    </xf>
    <xf numFmtId="0" fontId="5" fillId="0" borderId="42" xfId="0" applyFont="1" applyFill="1" applyBorder="1" applyAlignment="1">
      <alignment vertical="center" wrapText="1"/>
    </xf>
    <xf numFmtId="4" fontId="0" fillId="0" borderId="13" xfId="0" applyNumberFormat="1" applyBorder="1" applyAlignment="1">
      <alignment horizontal="right" vertical="center"/>
    </xf>
    <xf numFmtId="0" fontId="5" fillId="34" borderId="29" xfId="0" applyFont="1" applyFill="1" applyBorder="1" applyAlignment="1">
      <alignment vertical="center" wrapText="1"/>
    </xf>
    <xf numFmtId="0" fontId="0" fillId="34" borderId="13" xfId="0" applyFill="1" applyBorder="1" applyAlignment="1">
      <alignment horizontal="left" vertical="center" wrapText="1"/>
    </xf>
    <xf numFmtId="14" fontId="5" fillId="0" borderId="42" xfId="0" applyNumberFormat="1" applyFont="1" applyFill="1" applyBorder="1" applyAlignment="1">
      <alignment vertical="center" wrapText="1"/>
    </xf>
    <xf numFmtId="4" fontId="77" fillId="0" borderId="0" xfId="0" applyNumberFormat="1" applyFont="1" applyAlignment="1">
      <alignment/>
    </xf>
    <xf numFmtId="0" fontId="0" fillId="0" borderId="13" xfId="0" applyFill="1" applyBorder="1" applyAlignment="1">
      <alignment horizontal="left" vertical="center" wrapText="1"/>
    </xf>
    <xf numFmtId="0" fontId="0" fillId="0" borderId="13" xfId="0" applyBorder="1" applyAlignment="1">
      <alignment horizontal="left" vertical="center" wrapText="1"/>
    </xf>
    <xf numFmtId="4" fontId="0" fillId="0" borderId="13" xfId="0" applyNumberFormat="1" applyBorder="1" applyAlignment="1">
      <alignment horizontal="righ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43" xfId="0" applyBorder="1" applyAlignment="1">
      <alignment vertical="center" wrapText="1"/>
    </xf>
    <xf numFmtId="0" fontId="0" fillId="0" borderId="11" xfId="0" applyBorder="1" applyAlignment="1">
      <alignment horizontal="left" vertical="center" wrapText="1"/>
    </xf>
    <xf numFmtId="0" fontId="0" fillId="0" borderId="43" xfId="0" applyBorder="1" applyAlignment="1">
      <alignment horizontal="left" vertical="center" wrapText="1"/>
    </xf>
    <xf numFmtId="0" fontId="0" fillId="0" borderId="11" xfId="0" applyFill="1" applyBorder="1" applyAlignment="1">
      <alignment horizontal="left" vertical="center" wrapText="1"/>
    </xf>
    <xf numFmtId="0" fontId="0" fillId="0" borderId="44" xfId="0" applyBorder="1" applyAlignment="1">
      <alignment horizontal="left" vertical="center" wrapText="1"/>
    </xf>
    <xf numFmtId="0" fontId="0" fillId="0" borderId="11" xfId="0" applyBorder="1" applyAlignment="1">
      <alignment horizontal="center" vertical="center" wrapText="1"/>
    </xf>
    <xf numFmtId="4" fontId="5" fillId="0" borderId="11" xfId="0" applyNumberFormat="1" applyFont="1" applyFill="1" applyBorder="1" applyAlignment="1">
      <alignment vertical="center"/>
    </xf>
    <xf numFmtId="4" fontId="5" fillId="0" borderId="41" xfId="0" applyNumberFormat="1" applyFont="1" applyFill="1" applyBorder="1" applyAlignment="1">
      <alignment horizontal="right" vertical="center" wrapText="1"/>
    </xf>
    <xf numFmtId="0" fontId="74" fillId="7" borderId="41" xfId="0" applyFont="1" applyFill="1" applyBorder="1" applyAlignment="1">
      <alignment vertical="center" wrapText="1"/>
    </xf>
    <xf numFmtId="0" fontId="75" fillId="7" borderId="45" xfId="0" applyFont="1" applyFill="1" applyBorder="1" applyAlignment="1">
      <alignment vertical="center" wrapText="1"/>
    </xf>
    <xf numFmtId="0" fontId="75" fillId="7" borderId="16" xfId="0" applyFont="1" applyFill="1" applyBorder="1" applyAlignment="1">
      <alignment vertical="center" wrapText="1"/>
    </xf>
    <xf numFmtId="0" fontId="76" fillId="7" borderId="18" xfId="0" applyFont="1" applyFill="1" applyBorder="1" applyAlignment="1">
      <alignment horizontal="center" vertical="center" wrapText="1"/>
    </xf>
    <xf numFmtId="0" fontId="76" fillId="7" borderId="18" xfId="0" applyFont="1" applyFill="1" applyBorder="1" applyAlignment="1">
      <alignment horizontal="left" vertical="center" wrapText="1"/>
    </xf>
    <xf numFmtId="0" fontId="76" fillId="7" borderId="19" xfId="0" applyFont="1" applyFill="1" applyBorder="1" applyAlignment="1">
      <alignment horizontal="center" vertical="center" wrapText="1"/>
    </xf>
    <xf numFmtId="0" fontId="76" fillId="7" borderId="20" xfId="0" applyFont="1" applyFill="1" applyBorder="1" applyAlignment="1">
      <alignment horizontal="center" vertical="center" wrapText="1"/>
    </xf>
    <xf numFmtId="0" fontId="76" fillId="7" borderId="46" xfId="0" applyFont="1" applyFill="1" applyBorder="1" applyAlignment="1">
      <alignment horizontal="center" vertical="center" wrapText="1"/>
    </xf>
    <xf numFmtId="0" fontId="76" fillId="7" borderId="17" xfId="0" applyFont="1" applyFill="1" applyBorder="1" applyAlignment="1">
      <alignment horizontal="center" vertical="center" wrapText="1"/>
    </xf>
    <xf numFmtId="0" fontId="0" fillId="0" borderId="13" xfId="0" applyFont="1" applyFill="1" applyBorder="1" applyAlignment="1">
      <alignment horizontal="left" vertical="center" wrapText="1"/>
    </xf>
    <xf numFmtId="4" fontId="0" fillId="0" borderId="10" xfId="0" applyNumberFormat="1" applyFont="1" applyFill="1" applyBorder="1" applyAlignment="1">
      <alignment horizontal="right" vertical="center"/>
    </xf>
    <xf numFmtId="4" fontId="77" fillId="0" borderId="42" xfId="0" applyNumberFormat="1" applyFont="1" applyFill="1" applyBorder="1" applyAlignment="1">
      <alignment horizontal="right" vertical="center"/>
    </xf>
    <xf numFmtId="4" fontId="0" fillId="0" borderId="27" xfId="0" applyNumberFormat="1" applyFont="1" applyFill="1" applyBorder="1" applyAlignment="1">
      <alignment horizontal="right" vertical="center"/>
    </xf>
    <xf numFmtId="10" fontId="0" fillId="0" borderId="47"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36" xfId="0" applyFont="1" applyFill="1" applyBorder="1" applyAlignment="1">
      <alignment horizontal="left" vertical="center" wrapText="1"/>
    </xf>
    <xf numFmtId="10" fontId="0" fillId="0" borderId="10" xfId="0" applyNumberFormat="1" applyFill="1" applyBorder="1" applyAlignment="1">
      <alignment horizontal="center" vertical="center" wrapText="1"/>
    </xf>
    <xf numFmtId="0" fontId="0" fillId="0" borderId="45" xfId="0" applyFill="1" applyBorder="1" applyAlignment="1">
      <alignment horizontal="left" vertical="center" wrapText="1"/>
    </xf>
    <xf numFmtId="0" fontId="0" fillId="0" borderId="0" xfId="0" applyFill="1" applyBorder="1" applyAlignment="1">
      <alignment horizontal="center" vertical="center" wrapText="1"/>
    </xf>
    <xf numFmtId="4" fontId="0" fillId="0" borderId="10" xfId="0" applyNumberFormat="1" applyFont="1" applyFill="1" applyBorder="1" applyAlignment="1">
      <alignment vertical="center"/>
    </xf>
    <xf numFmtId="4" fontId="0" fillId="0" borderId="36" xfId="0" applyNumberFormat="1" applyFont="1" applyFill="1" applyBorder="1" applyAlignment="1">
      <alignment vertical="center"/>
    </xf>
    <xf numFmtId="10" fontId="0" fillId="0" borderId="10" xfId="0" applyNumberFormat="1" applyFont="1" applyFill="1" applyBorder="1" applyAlignment="1">
      <alignment horizontal="center" vertical="center"/>
    </xf>
    <xf numFmtId="4" fontId="0" fillId="0" borderId="47" xfId="0" applyNumberFormat="1" applyFont="1" applyBorder="1" applyAlignment="1">
      <alignment horizontal="right" vertical="center"/>
    </xf>
    <xf numFmtId="4" fontId="0" fillId="34" borderId="47" xfId="0" applyNumberFormat="1" applyFont="1" applyFill="1" applyBorder="1" applyAlignment="1">
      <alignment horizontal="right" vertical="center"/>
    </xf>
    <xf numFmtId="4" fontId="77" fillId="0" borderId="12" xfId="0" applyNumberFormat="1" applyFont="1" applyBorder="1" applyAlignment="1">
      <alignment horizontal="right" vertical="center"/>
    </xf>
    <xf numFmtId="4" fontId="0" fillId="0" borderId="44" xfId="0" applyNumberFormat="1" applyFont="1" applyBorder="1" applyAlignment="1">
      <alignment horizontal="right" vertical="center"/>
    </xf>
    <xf numFmtId="10" fontId="0" fillId="0" borderId="47" xfId="0" applyNumberFormat="1" applyBorder="1" applyAlignment="1">
      <alignment horizontal="center" vertical="center"/>
    </xf>
    <xf numFmtId="0" fontId="0" fillId="34" borderId="13" xfId="0" applyFont="1" applyFill="1" applyBorder="1" applyAlignment="1">
      <alignment vertical="center" wrapText="1"/>
    </xf>
    <xf numFmtId="0" fontId="0" fillId="34" borderId="27" xfId="0" applyFont="1" applyFill="1" applyBorder="1" applyAlignment="1">
      <alignment vertical="center" wrapText="1"/>
    </xf>
    <xf numFmtId="4" fontId="0" fillId="34" borderId="10" xfId="0" applyNumberFormat="1" applyFont="1" applyFill="1" applyBorder="1" applyAlignment="1">
      <alignment horizontal="right" vertical="center"/>
    </xf>
    <xf numFmtId="4" fontId="77" fillId="34" borderId="42" xfId="0" applyNumberFormat="1" applyFont="1" applyFill="1" applyBorder="1" applyAlignment="1">
      <alignment horizontal="right" vertical="center"/>
    </xf>
    <xf numFmtId="4" fontId="0" fillId="0" borderId="27" xfId="0" applyNumberFormat="1" applyFont="1" applyBorder="1" applyAlignment="1">
      <alignment horizontal="right" vertical="center"/>
    </xf>
    <xf numFmtId="10" fontId="0" fillId="0" borderId="47" xfId="0" applyNumberFormat="1" applyFont="1" applyBorder="1" applyAlignment="1">
      <alignment horizontal="center" vertical="center"/>
    </xf>
    <xf numFmtId="0" fontId="0" fillId="0" borderId="27" xfId="0" applyFont="1" applyFill="1" applyBorder="1" applyAlignment="1">
      <alignment horizontal="left" vertical="center" wrapText="1"/>
    </xf>
    <xf numFmtId="0" fontId="0" fillId="34" borderId="13" xfId="0" applyFont="1" applyFill="1" applyBorder="1" applyAlignment="1">
      <alignment horizontal="left" vertical="center" wrapText="1"/>
    </xf>
    <xf numFmtId="4" fontId="5" fillId="34" borderId="10" xfId="0" applyNumberFormat="1" applyFont="1" applyFill="1" applyBorder="1" applyAlignment="1">
      <alignment horizontal="right" vertical="center"/>
    </xf>
    <xf numFmtId="4" fontId="78" fillId="34" borderId="42" xfId="0" applyNumberFormat="1" applyFont="1" applyFill="1" applyBorder="1" applyAlignment="1">
      <alignment horizontal="right" vertical="center"/>
    </xf>
    <xf numFmtId="0" fontId="5" fillId="0" borderId="45" xfId="0" applyFont="1" applyFill="1" applyBorder="1" applyAlignment="1">
      <alignment vertical="center" wrapText="1"/>
    </xf>
    <xf numFmtId="4" fontId="0" fillId="34" borderId="42" xfId="0" applyNumberFormat="1" applyFont="1" applyFill="1" applyBorder="1" applyAlignment="1">
      <alignment horizontal="right" vertical="center"/>
    </xf>
    <xf numFmtId="0" fontId="0" fillId="0" borderId="11" xfId="0" applyFont="1" applyFill="1" applyBorder="1" applyAlignment="1">
      <alignment vertical="center" wrapText="1"/>
    </xf>
    <xf numFmtId="0" fontId="5" fillId="0" borderId="11" xfId="54" applyFont="1" applyFill="1" applyBorder="1" applyAlignment="1">
      <alignment vertical="center" wrapText="1"/>
      <protection/>
    </xf>
    <xf numFmtId="4" fontId="77" fillId="0" borderId="27" xfId="0" applyNumberFormat="1" applyFont="1" applyFill="1" applyBorder="1" applyAlignment="1">
      <alignment horizontal="right" vertical="center"/>
    </xf>
    <xf numFmtId="10" fontId="0" fillId="0" borderId="41" xfId="0" applyNumberFormat="1" applyFont="1" applyFill="1" applyBorder="1" applyAlignment="1">
      <alignment horizontal="center" vertical="center"/>
    </xf>
    <xf numFmtId="4" fontId="0" fillId="34" borderId="41" xfId="0" applyNumberFormat="1" applyFont="1" applyFill="1" applyBorder="1" applyAlignment="1">
      <alignment horizontal="right" vertical="center"/>
    </xf>
    <xf numFmtId="4" fontId="77" fillId="34" borderId="25" xfId="0" applyNumberFormat="1" applyFont="1" applyFill="1" applyBorder="1" applyAlignment="1">
      <alignment vertical="center"/>
    </xf>
    <xf numFmtId="4" fontId="0" fillId="0" borderId="16" xfId="0" applyNumberFormat="1" applyFont="1" applyBorder="1" applyAlignment="1">
      <alignment horizontal="right" vertical="center"/>
    </xf>
    <xf numFmtId="10" fontId="0" fillId="0" borderId="10" xfId="0" applyNumberFormat="1" applyFont="1" applyBorder="1" applyAlignment="1">
      <alignment horizontal="center" vertical="center"/>
    </xf>
    <xf numFmtId="4" fontId="5" fillId="34" borderId="42" xfId="0" applyNumberFormat="1" applyFont="1" applyFill="1" applyBorder="1" applyAlignment="1">
      <alignment horizontal="right" vertical="center"/>
    </xf>
    <xf numFmtId="0" fontId="5" fillId="0" borderId="11" xfId="55" applyFont="1" applyBorder="1" applyAlignment="1">
      <alignment vertical="center" wrapText="1"/>
      <protection/>
    </xf>
    <xf numFmtId="0" fontId="84" fillId="0" borderId="11" xfId="55" applyFont="1" applyBorder="1" applyAlignment="1">
      <alignment vertical="center" wrapText="1"/>
      <protection/>
    </xf>
    <xf numFmtId="0" fontId="0" fillId="34" borderId="48" xfId="0" applyFont="1" applyFill="1" applyBorder="1" applyAlignment="1">
      <alignment horizontal="left" vertical="center" wrapText="1"/>
    </xf>
    <xf numFmtId="0" fontId="0" fillId="34" borderId="36" xfId="0" applyFont="1" applyFill="1" applyBorder="1" applyAlignment="1">
      <alignment horizontal="left" vertical="center" wrapText="1"/>
    </xf>
    <xf numFmtId="4" fontId="77" fillId="34" borderId="42" xfId="0" applyNumberFormat="1" applyFont="1" applyFill="1" applyBorder="1" applyAlignment="1">
      <alignment horizontal="right" vertical="center" wrapText="1"/>
    </xf>
    <xf numFmtId="4" fontId="5" fillId="0" borderId="35" xfId="0" applyNumberFormat="1" applyFont="1" applyFill="1" applyBorder="1" applyAlignment="1">
      <alignment horizontal="right" vertical="center" wrapText="1"/>
    </xf>
    <xf numFmtId="10" fontId="0" fillId="0" borderId="41" xfId="0" applyNumberFormat="1" applyFont="1" applyBorder="1" applyAlignment="1">
      <alignment horizontal="center" vertical="center"/>
    </xf>
    <xf numFmtId="0" fontId="5" fillId="34" borderId="12" xfId="0" applyFont="1" applyFill="1" applyBorder="1" applyAlignment="1">
      <alignment vertical="center" wrapText="1"/>
    </xf>
    <xf numFmtId="4" fontId="0" fillId="34" borderId="27" xfId="0" applyNumberFormat="1" applyFont="1" applyFill="1" applyBorder="1" applyAlignment="1">
      <alignment horizontal="right" vertical="center"/>
    </xf>
    <xf numFmtId="0" fontId="0" fillId="34" borderId="27" xfId="0" applyFont="1" applyFill="1" applyBorder="1" applyAlignment="1">
      <alignment horizontal="left" vertical="center" wrapText="1"/>
    </xf>
    <xf numFmtId="4" fontId="5" fillId="34" borderId="34" xfId="0" applyNumberFormat="1" applyFont="1" applyFill="1" applyBorder="1" applyAlignment="1">
      <alignment horizontal="right" vertical="center"/>
    </xf>
    <xf numFmtId="0" fontId="0" fillId="34" borderId="49" xfId="0" applyFont="1" applyFill="1" applyBorder="1" applyAlignment="1">
      <alignment horizontal="left" vertical="center" wrapText="1"/>
    </xf>
    <xf numFmtId="4" fontId="0" fillId="0" borderId="31" xfId="0" applyNumberFormat="1" applyFont="1" applyFill="1" applyBorder="1" applyAlignment="1">
      <alignment horizontal="right" vertical="center"/>
    </xf>
    <xf numFmtId="4" fontId="77" fillId="34" borderId="0" xfId="0" applyNumberFormat="1" applyFont="1" applyFill="1" applyBorder="1" applyAlignment="1">
      <alignment horizontal="right" vertical="center"/>
    </xf>
    <xf numFmtId="4" fontId="0" fillId="34" borderId="50" xfId="0" applyNumberFormat="1" applyFont="1" applyFill="1" applyBorder="1" applyAlignment="1">
      <alignment horizontal="right" vertical="center"/>
    </xf>
    <xf numFmtId="0" fontId="5" fillId="34" borderId="51" xfId="0" applyFont="1" applyFill="1" applyBorder="1" applyAlignment="1">
      <alignment vertical="center" wrapText="1"/>
    </xf>
    <xf numFmtId="0" fontId="5" fillId="0" borderId="0" xfId="0" applyFont="1" applyFill="1" applyBorder="1" applyAlignment="1">
      <alignment vertical="center" wrapText="1"/>
    </xf>
    <xf numFmtId="4" fontId="5" fillId="34" borderId="35" xfId="0" applyNumberFormat="1" applyFont="1" applyFill="1" applyBorder="1" applyAlignment="1">
      <alignment horizontal="right" vertical="center"/>
    </xf>
    <xf numFmtId="4" fontId="0" fillId="0" borderId="36" xfId="0" applyNumberFormat="1" applyFont="1" applyFill="1" applyBorder="1" applyAlignment="1">
      <alignment horizontal="right" vertical="center"/>
    </xf>
    <xf numFmtId="4" fontId="77" fillId="34" borderId="27" xfId="0" applyNumberFormat="1" applyFont="1" applyFill="1" applyBorder="1" applyAlignment="1">
      <alignment horizontal="right" vertical="center"/>
    </xf>
    <xf numFmtId="4" fontId="77" fillId="34" borderId="35" xfId="0" applyNumberFormat="1" applyFont="1" applyFill="1" applyBorder="1" applyAlignment="1">
      <alignment horizontal="right" vertical="center"/>
    </xf>
    <xf numFmtId="4" fontId="0" fillId="0" borderId="47" xfId="0" applyNumberFormat="1" applyFont="1" applyFill="1" applyBorder="1" applyAlignment="1">
      <alignment horizontal="right" vertical="center" wrapText="1"/>
    </xf>
    <xf numFmtId="14" fontId="5" fillId="0" borderId="12" xfId="0" applyNumberFormat="1" applyFont="1" applyFill="1" applyBorder="1" applyAlignment="1">
      <alignment horizontal="left" vertical="center" wrapText="1"/>
    </xf>
    <xf numFmtId="4" fontId="0" fillId="0" borderId="13" xfId="0" applyNumberFormat="1" applyBorder="1" applyAlignment="1">
      <alignment horizontal="center" vertical="center"/>
    </xf>
    <xf numFmtId="4" fontId="0" fillId="0" borderId="10" xfId="0" applyNumberFormat="1" applyFont="1" applyFill="1" applyBorder="1" applyAlignment="1">
      <alignment horizontal="right" vertical="center" wrapText="1"/>
    </xf>
    <xf numFmtId="10" fontId="0" fillId="0" borderId="10" xfId="0" applyNumberFormat="1" applyBorder="1" applyAlignment="1">
      <alignment horizontal="center" vertical="center"/>
    </xf>
    <xf numFmtId="0" fontId="0" fillId="34" borderId="11" xfId="0" applyFill="1" applyBorder="1" applyAlignment="1">
      <alignment horizontal="left" vertical="center" wrapText="1"/>
    </xf>
    <xf numFmtId="164" fontId="0" fillId="34" borderId="11" xfId="0" applyNumberFormat="1" applyFont="1" applyFill="1" applyBorder="1" applyAlignment="1">
      <alignment vertical="center" wrapText="1"/>
    </xf>
    <xf numFmtId="164" fontId="0" fillId="34" borderId="11" xfId="0" applyNumberFormat="1" applyFont="1" applyFill="1" applyBorder="1" applyAlignment="1">
      <alignment horizontal="center" vertical="center" wrapText="1"/>
    </xf>
    <xf numFmtId="4" fontId="0" fillId="0" borderId="41" xfId="0" applyNumberFormat="1" applyFont="1" applyFill="1" applyBorder="1" applyAlignment="1">
      <alignment horizontal="right" vertical="center"/>
    </xf>
    <xf numFmtId="4" fontId="77" fillId="34" borderId="45" xfId="0" applyNumberFormat="1" applyFont="1" applyFill="1" applyBorder="1" applyAlignment="1">
      <alignment horizontal="right" vertical="center"/>
    </xf>
    <xf numFmtId="4" fontId="0" fillId="34" borderId="52" xfId="0" applyNumberFormat="1" applyFont="1" applyFill="1" applyBorder="1" applyAlignment="1">
      <alignment horizontal="right" vertical="center"/>
    </xf>
    <xf numFmtId="10" fontId="0" fillId="0" borderId="41" xfId="0" applyNumberFormat="1" applyBorder="1" applyAlignment="1">
      <alignment horizontal="center" vertical="center"/>
    </xf>
    <xf numFmtId="4" fontId="57" fillId="7" borderId="53" xfId="0" applyNumberFormat="1" applyFont="1" applyFill="1" applyBorder="1" applyAlignment="1">
      <alignment horizontal="right" vertical="center"/>
    </xf>
    <xf numFmtId="0" fontId="0" fillId="7" borderId="53"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55" xfId="0" applyFont="1" applyFill="1" applyBorder="1" applyAlignment="1">
      <alignment horizontal="center" vertical="center"/>
    </xf>
    <xf numFmtId="4" fontId="57" fillId="7" borderId="56" xfId="0" applyNumberFormat="1" applyFont="1" applyFill="1" applyBorder="1" applyAlignment="1">
      <alignment horizontal="right" vertical="center"/>
    </xf>
    <xf numFmtId="4" fontId="57" fillId="7" borderId="57" xfId="0" applyNumberFormat="1" applyFont="1" applyFill="1" applyBorder="1" applyAlignment="1">
      <alignment horizontal="right" vertical="center"/>
    </xf>
    <xf numFmtId="4" fontId="57" fillId="7" borderId="58" xfId="0" applyNumberFormat="1" applyFont="1" applyFill="1" applyBorder="1" applyAlignment="1">
      <alignment horizontal="right" vertical="center"/>
    </xf>
    <xf numFmtId="10" fontId="9" fillId="7" borderId="56" xfId="0" applyNumberFormat="1" applyFont="1" applyFill="1" applyBorder="1" applyAlignment="1">
      <alignment horizontal="center" vertical="center" wrapText="1"/>
    </xf>
    <xf numFmtId="0" fontId="57" fillId="0" borderId="44" xfId="0" applyFont="1" applyBorder="1" applyAlignment="1">
      <alignment horizontal="center" vertical="center"/>
    </xf>
    <xf numFmtId="0" fontId="81" fillId="0" borderId="29" xfId="0" applyFont="1" applyFill="1" applyBorder="1" applyAlignment="1">
      <alignment horizontal="right" vertical="center" wrapText="1"/>
    </xf>
    <xf numFmtId="0" fontId="5" fillId="0" borderId="29"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59"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47" xfId="0" applyFont="1" applyFill="1" applyBorder="1" applyAlignment="1">
      <alignment horizontal="center" vertical="center"/>
    </xf>
    <xf numFmtId="4" fontId="81" fillId="0" borderId="12" xfId="0" applyNumberFormat="1" applyFont="1" applyFill="1" applyBorder="1" applyAlignment="1">
      <alignment vertical="center"/>
    </xf>
    <xf numFmtId="4" fontId="5" fillId="0" borderId="44"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57" fillId="0" borderId="35" xfId="0" applyFont="1" applyBorder="1" applyAlignment="1">
      <alignment horizontal="right" vertical="center" wrapText="1"/>
    </xf>
    <xf numFmtId="0" fontId="5" fillId="0" borderId="30" xfId="0" applyFont="1" applyBorder="1" applyAlignment="1">
      <alignment horizontal="center" vertical="center"/>
    </xf>
    <xf numFmtId="0" fontId="5" fillId="0" borderId="10" xfId="0" applyFont="1" applyBorder="1" applyAlignment="1">
      <alignment horizontal="center" vertical="center"/>
    </xf>
    <xf numFmtId="4" fontId="83" fillId="0" borderId="42" xfId="0" applyNumberFormat="1" applyFont="1" applyFill="1" applyBorder="1" applyAlignment="1">
      <alignment vertical="center"/>
    </xf>
    <xf numFmtId="4" fontId="57" fillId="0" borderId="27" xfId="0" applyNumberFormat="1" applyFont="1" applyFill="1" applyBorder="1" applyAlignment="1">
      <alignment vertical="center"/>
    </xf>
    <xf numFmtId="4" fontId="0" fillId="0" borderId="10" xfId="0" applyNumberFormat="1" applyFont="1" applyBorder="1" applyAlignment="1">
      <alignment horizontal="center" vertical="center"/>
    </xf>
    <xf numFmtId="0" fontId="0" fillId="0" borderId="42" xfId="0" applyFont="1" applyBorder="1" applyAlignment="1">
      <alignment horizontal="center" vertical="center"/>
    </xf>
    <xf numFmtId="0" fontId="57"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4" fontId="5"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xf>
    <xf numFmtId="4" fontId="79" fillId="0" borderId="0" xfId="0" applyNumberFormat="1" applyFont="1" applyFill="1" applyBorder="1" applyAlignment="1">
      <alignment horizontal="center" vertical="center"/>
    </xf>
    <xf numFmtId="4" fontId="79" fillId="0" borderId="0" xfId="0" applyNumberFormat="1" applyFont="1" applyBorder="1" applyAlignment="1">
      <alignment vertical="center"/>
    </xf>
    <xf numFmtId="4" fontId="79" fillId="0" borderId="0" xfId="0" applyNumberFormat="1" applyFont="1" applyBorder="1" applyAlignment="1">
      <alignment horizontal="right" vertical="center" wrapText="1"/>
    </xf>
    <xf numFmtId="4" fontId="0" fillId="0" borderId="0" xfId="0" applyNumberFormat="1" applyFont="1" applyFill="1" applyBorder="1" applyAlignment="1">
      <alignment horizontal="center" vertical="center"/>
    </xf>
    <xf numFmtId="10" fontId="5" fillId="0" borderId="0" xfId="0" applyNumberFormat="1" applyFont="1" applyBorder="1" applyAlignment="1">
      <alignment horizontal="left" vertical="center" wrapText="1"/>
    </xf>
    <xf numFmtId="0" fontId="0" fillId="0" borderId="0" xfId="0" applyFill="1" applyAlignment="1">
      <alignment horizontal="center" vertical="center"/>
    </xf>
    <xf numFmtId="0" fontId="79" fillId="0" borderId="0" xfId="0" applyFont="1" applyFill="1" applyAlignment="1">
      <alignment horizontal="center" vertical="center"/>
    </xf>
    <xf numFmtId="4" fontId="79"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applyAlignment="1">
      <alignment/>
    </xf>
    <xf numFmtId="0" fontId="0" fillId="0" borderId="0" xfId="0" applyFill="1" applyAlignment="1">
      <alignment horizontal="center"/>
    </xf>
    <xf numFmtId="4" fontId="67" fillId="0" borderId="0" xfId="0" applyNumberFormat="1" applyFont="1" applyAlignment="1">
      <alignment/>
    </xf>
    <xf numFmtId="0" fontId="0" fillId="0" borderId="13" xfId="0" applyFont="1" applyFill="1" applyBorder="1" applyAlignment="1">
      <alignment vertical="center" wrapText="1"/>
    </xf>
    <xf numFmtId="0" fontId="76" fillId="4" borderId="60" xfId="0" applyFont="1" applyFill="1" applyBorder="1" applyAlignment="1">
      <alignment horizontal="center" vertical="center" wrapText="1"/>
    </xf>
    <xf numFmtId="4" fontId="0" fillId="0" borderId="47" xfId="0" applyNumberFormat="1" applyFont="1" applyFill="1" applyBorder="1" applyAlignment="1">
      <alignment vertical="center"/>
    </xf>
    <xf numFmtId="4" fontId="0" fillId="0" borderId="30" xfId="0" applyNumberFormat="1" applyFont="1" applyFill="1" applyBorder="1" applyAlignment="1">
      <alignment horizontal="right" vertical="center" wrapText="1"/>
    </xf>
    <xf numFmtId="4" fontId="0" fillId="0" borderId="35" xfId="0" applyNumberFormat="1" applyFont="1" applyFill="1" applyBorder="1" applyAlignment="1">
      <alignment horizontal="right" vertical="center" wrapText="1"/>
    </xf>
    <xf numFmtId="4" fontId="0" fillId="0" borderId="35" xfId="0" applyNumberFormat="1" applyFont="1" applyFill="1" applyBorder="1" applyAlignment="1">
      <alignment horizontal="right" vertical="center"/>
    </xf>
    <xf numFmtId="0" fontId="0" fillId="0" borderId="10" xfId="0" applyFont="1" applyFill="1" applyBorder="1" applyAlignment="1">
      <alignment vertical="center" wrapText="1"/>
    </xf>
    <xf numFmtId="0" fontId="0" fillId="34" borderId="36" xfId="0" applyFont="1" applyFill="1" applyBorder="1" applyAlignment="1">
      <alignment vertical="center" wrapText="1"/>
    </xf>
    <xf numFmtId="4" fontId="5" fillId="34" borderId="10" xfId="0" applyNumberFormat="1" applyFont="1" applyFill="1" applyBorder="1" applyAlignment="1">
      <alignment vertical="center" wrapText="1"/>
    </xf>
    <xf numFmtId="4" fontId="0" fillId="34" borderId="47" xfId="0" applyNumberFormat="1" applyFont="1" applyFill="1" applyBorder="1" applyAlignment="1">
      <alignment vertical="center"/>
    </xf>
    <xf numFmtId="4" fontId="77" fillId="34" borderId="15" xfId="0" applyNumberFormat="1" applyFont="1" applyFill="1" applyBorder="1" applyAlignment="1">
      <alignment horizontal="right" vertical="center"/>
    </xf>
    <xf numFmtId="4" fontId="0" fillId="34" borderId="30" xfId="0" applyNumberFormat="1" applyFont="1" applyFill="1" applyBorder="1" applyAlignment="1">
      <alignment horizontal="right" vertical="center"/>
    </xf>
    <xf numFmtId="0" fontId="5" fillId="34" borderId="10"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16" xfId="0" applyFont="1" applyFill="1" applyBorder="1" applyAlignment="1">
      <alignment vertical="center" wrapText="1"/>
    </xf>
    <xf numFmtId="4" fontId="0" fillId="0" borderId="29" xfId="0" applyNumberFormat="1" applyFont="1" applyFill="1" applyBorder="1" applyAlignment="1">
      <alignment vertical="center"/>
    </xf>
    <xf numFmtId="0" fontId="0" fillId="0" borderId="25" xfId="53" applyFont="1" applyFill="1" applyBorder="1" applyAlignment="1">
      <alignment vertical="center" wrapText="1"/>
      <protection/>
    </xf>
    <xf numFmtId="0" fontId="0" fillId="0" borderId="11" xfId="53" applyFont="1" applyFill="1" applyBorder="1" applyAlignment="1">
      <alignment vertical="center" wrapText="1"/>
      <protection/>
    </xf>
    <xf numFmtId="4" fontId="0" fillId="0" borderId="34"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1" xfId="0" applyFont="1" applyBorder="1" applyAlignment="1">
      <alignment vertical="center" wrapText="1"/>
    </xf>
    <xf numFmtId="0" fontId="0" fillId="0" borderId="44"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5" fillId="0" borderId="41" xfId="0" applyNumberFormat="1" applyFont="1" applyFill="1" applyBorder="1" applyAlignment="1">
      <alignment vertical="center"/>
    </xf>
    <xf numFmtId="4" fontId="78" fillId="0" borderId="25" xfId="0" applyNumberFormat="1" applyFont="1" applyFill="1" applyBorder="1" applyAlignment="1">
      <alignment horizontal="right" vertical="center" wrapText="1"/>
    </xf>
    <xf numFmtId="4" fontId="5" fillId="0" borderId="61" xfId="0" applyNumberFormat="1" applyFont="1" applyFill="1" applyBorder="1" applyAlignment="1">
      <alignment vertical="center"/>
    </xf>
    <xf numFmtId="10" fontId="5" fillId="0" borderId="41" xfId="0" applyNumberFormat="1" applyFont="1" applyFill="1" applyBorder="1" applyAlignment="1">
      <alignment horizontal="center" vertical="center"/>
    </xf>
    <xf numFmtId="10" fontId="5" fillId="0" borderId="31" xfId="0" applyNumberFormat="1" applyFont="1" applyFill="1" applyBorder="1" applyAlignment="1">
      <alignment horizontal="center" vertical="center"/>
    </xf>
    <xf numFmtId="0" fontId="5" fillId="0" borderId="41" xfId="0" applyFont="1" applyFill="1" applyBorder="1" applyAlignment="1">
      <alignment vertical="center" wrapText="1"/>
    </xf>
    <xf numFmtId="0" fontId="0" fillId="0" borderId="15" xfId="53" applyFont="1" applyFill="1" applyBorder="1" applyAlignment="1">
      <alignment vertical="center" wrapText="1"/>
      <protection/>
    </xf>
    <xf numFmtId="0" fontId="0" fillId="0" borderId="13" xfId="53" applyFont="1" applyFill="1" applyBorder="1" applyAlignment="1">
      <alignment vertical="center" wrapText="1"/>
      <protection/>
    </xf>
    <xf numFmtId="0" fontId="0" fillId="0" borderId="13" xfId="0" applyFont="1" applyBorder="1" applyAlignment="1">
      <alignment vertical="center" wrapText="1"/>
    </xf>
    <xf numFmtId="0" fontId="5" fillId="0" borderId="36" xfId="0" applyFont="1" applyFill="1" applyBorder="1" applyAlignment="1">
      <alignment vertical="center" wrapText="1"/>
    </xf>
    <xf numFmtId="4" fontId="77" fillId="0" borderId="15" xfId="0" applyNumberFormat="1" applyFont="1" applyFill="1" applyBorder="1" applyAlignment="1">
      <alignment vertical="center" wrapText="1"/>
    </xf>
    <xf numFmtId="4" fontId="5" fillId="0" borderId="35" xfId="0" applyNumberFormat="1" applyFont="1" applyFill="1" applyBorder="1" applyAlignment="1">
      <alignment vertical="center" wrapText="1"/>
    </xf>
    <xf numFmtId="4" fontId="0" fillId="0" borderId="10" xfId="0" applyNumberFormat="1" applyFont="1" applyBorder="1" applyAlignment="1">
      <alignment horizontal="right" vertical="center"/>
    </xf>
    <xf numFmtId="4" fontId="0" fillId="0" borderId="3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47" xfId="0" applyFont="1" applyBorder="1" applyAlignment="1">
      <alignment horizontal="center" vertical="center"/>
    </xf>
    <xf numFmtId="0" fontId="5"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0" fillId="0" borderId="11" xfId="0" applyBorder="1" applyAlignment="1">
      <alignment horizontal="center" vertical="center" wrapText="1"/>
    </xf>
    <xf numFmtId="10" fontId="0" fillId="0" borderId="41" xfId="0" applyNumberFormat="1" applyBorder="1" applyAlignment="1">
      <alignment horizontal="center" vertical="center"/>
    </xf>
    <xf numFmtId="0" fontId="0" fillId="34" borderId="11" xfId="0" applyFill="1" applyBorder="1" applyAlignment="1">
      <alignment horizontal="left" vertical="center" wrapText="1"/>
    </xf>
    <xf numFmtId="4" fontId="0" fillId="0" borderId="41" xfId="0" applyNumberFormat="1" applyFont="1" applyFill="1" applyBorder="1" applyAlignment="1">
      <alignment horizontal="right" vertical="center"/>
    </xf>
    <xf numFmtId="4" fontId="5" fillId="0" borderId="47" xfId="0" applyNumberFormat="1" applyFont="1" applyFill="1" applyBorder="1" applyAlignment="1">
      <alignment horizontal="right" vertical="center" wrapText="1"/>
    </xf>
    <xf numFmtId="0" fontId="85" fillId="0" borderId="0" xfId="0" applyFont="1" applyAlignment="1">
      <alignment/>
    </xf>
    <xf numFmtId="0" fontId="85" fillId="0" borderId="0" xfId="0" applyFont="1" applyAlignment="1">
      <alignment horizontal="right"/>
    </xf>
    <xf numFmtId="0" fontId="86" fillId="35" borderId="43" xfId="0" applyFont="1" applyFill="1" applyBorder="1" applyAlignment="1">
      <alignment horizontal="left" vertical="center" wrapText="1"/>
    </xf>
    <xf numFmtId="0" fontId="86" fillId="35" borderId="44" xfId="0" applyFont="1" applyFill="1" applyBorder="1" applyAlignment="1">
      <alignment horizontal="left" vertical="center" wrapText="1"/>
    </xf>
    <xf numFmtId="0" fontId="32" fillId="35" borderId="47" xfId="0" applyFont="1" applyFill="1" applyBorder="1" applyAlignment="1">
      <alignment horizontal="center" vertical="center" wrapText="1"/>
    </xf>
    <xf numFmtId="0" fontId="32" fillId="35" borderId="13" xfId="0" applyFont="1" applyFill="1" applyBorder="1" applyAlignment="1">
      <alignment horizontal="center" vertical="center" wrapText="1"/>
    </xf>
    <xf numFmtId="0" fontId="32" fillId="35" borderId="27" xfId="0" applyFont="1" applyFill="1" applyBorder="1" applyAlignment="1">
      <alignment horizontal="center" vertical="center" wrapText="1"/>
    </xf>
    <xf numFmtId="0" fontId="32" fillId="35" borderId="26" xfId="0" applyFont="1" applyFill="1" applyBorder="1" applyAlignment="1">
      <alignment horizontal="center" vertical="center" wrapText="1"/>
    </xf>
    <xf numFmtId="4" fontId="87" fillId="7" borderId="12" xfId="0" applyNumberFormat="1" applyFont="1" applyFill="1" applyBorder="1" applyAlignment="1">
      <alignment horizontal="right" vertical="center"/>
    </xf>
    <xf numFmtId="0" fontId="85" fillId="0" borderId="20" xfId="0" applyFont="1" applyBorder="1" applyAlignment="1">
      <alignment horizontal="center" vertical="center" wrapText="1"/>
    </xf>
    <xf numFmtId="4" fontId="87" fillId="0" borderId="20" xfId="0" applyNumberFormat="1" applyFont="1" applyBorder="1" applyAlignment="1">
      <alignment horizontal="right" vertical="center"/>
    </xf>
    <xf numFmtId="4" fontId="87" fillId="0" borderId="46" xfId="0" applyNumberFormat="1" applyFont="1" applyBorder="1" applyAlignment="1">
      <alignment horizontal="right" vertical="center"/>
    </xf>
    <xf numFmtId="4" fontId="85" fillId="0" borderId="19" xfId="0" applyNumberFormat="1" applyFont="1" applyBorder="1" applyAlignment="1">
      <alignment horizontal="right" vertical="center"/>
    </xf>
    <xf numFmtId="10" fontId="85" fillId="0" borderId="17" xfId="0" applyNumberFormat="1" applyFont="1" applyBorder="1" applyAlignment="1">
      <alignment horizontal="center" vertical="center"/>
    </xf>
    <xf numFmtId="10" fontId="85" fillId="0" borderId="17" xfId="0" applyNumberFormat="1" applyFont="1" applyFill="1" applyBorder="1" applyAlignment="1">
      <alignment horizontal="center" vertical="center"/>
    </xf>
    <xf numFmtId="4" fontId="87" fillId="35" borderId="62" xfId="0" applyNumberFormat="1" applyFont="1" applyFill="1" applyBorder="1" applyAlignment="1">
      <alignment horizontal="right" vertical="center"/>
    </xf>
    <xf numFmtId="10" fontId="88" fillId="0" borderId="0" xfId="0" applyNumberFormat="1" applyFont="1" applyFill="1" applyBorder="1" applyAlignment="1">
      <alignment horizontal="center" vertical="center"/>
    </xf>
    <xf numFmtId="0" fontId="0" fillId="0" borderId="0" xfId="0" applyFill="1" applyBorder="1" applyAlignment="1">
      <alignment/>
    </xf>
    <xf numFmtId="0" fontId="89" fillId="0" borderId="0" xfId="0" applyFont="1" applyFill="1" applyBorder="1" applyAlignment="1">
      <alignment vertical="center"/>
    </xf>
    <xf numFmtId="0" fontId="88" fillId="0" borderId="0" xfId="0" applyFont="1" applyFill="1" applyBorder="1" applyAlignment="1">
      <alignment horizontal="left" vertical="center" wrapText="1"/>
    </xf>
    <xf numFmtId="4" fontId="88" fillId="0" borderId="0" xfId="0" applyNumberFormat="1" applyFont="1" applyFill="1" applyBorder="1" applyAlignment="1">
      <alignment horizontal="right" vertical="center"/>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5"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5" fillId="0" borderId="0" xfId="0" applyFont="1" applyFill="1" applyBorder="1" applyAlignment="1">
      <alignment horizontal="right"/>
    </xf>
    <xf numFmtId="4" fontId="34" fillId="0" borderId="27" xfId="0" applyNumberFormat="1" applyFont="1" applyFill="1" applyBorder="1" applyAlignment="1">
      <alignment horizontal="right" vertical="center"/>
    </xf>
    <xf numFmtId="0" fontId="87" fillId="0" borderId="27" xfId="0" applyFont="1" applyFill="1" applyBorder="1" applyAlignment="1">
      <alignment horizontal="right" vertical="center" wrapText="1"/>
    </xf>
    <xf numFmtId="0" fontId="87" fillId="0" borderId="27" xfId="0" applyFont="1" applyFill="1" applyBorder="1" applyAlignment="1">
      <alignment horizontal="left" vertical="center" wrapText="1"/>
    </xf>
    <xf numFmtId="4" fontId="90" fillId="0" borderId="27" xfId="0" applyNumberFormat="1" applyFont="1" applyFill="1" applyBorder="1" applyAlignment="1">
      <alignment horizontal="right" vertical="center"/>
    </xf>
    <xf numFmtId="4" fontId="91" fillId="0" borderId="27" xfId="0" applyNumberFormat="1" applyFont="1" applyFill="1" applyBorder="1" applyAlignment="1">
      <alignment horizontal="right" vertical="center"/>
    </xf>
    <xf numFmtId="4" fontId="87" fillId="0" borderId="27" xfId="0" applyNumberFormat="1" applyFont="1" applyFill="1" applyBorder="1" applyAlignment="1">
      <alignment horizontal="right" vertical="center"/>
    </xf>
    <xf numFmtId="0" fontId="88" fillId="0" borderId="0" xfId="0" applyFont="1" applyBorder="1" applyAlignment="1">
      <alignment horizontal="left" vertical="center" wrapText="1"/>
    </xf>
    <xf numFmtId="10" fontId="0" fillId="0" borderId="0" xfId="0" applyNumberFormat="1" applyAlignment="1">
      <alignment/>
    </xf>
    <xf numFmtId="0" fontId="73" fillId="0" borderId="0" xfId="0" applyFont="1" applyFill="1" applyBorder="1" applyAlignment="1">
      <alignment vertical="center"/>
    </xf>
    <xf numFmtId="0" fontId="73" fillId="0" borderId="0" xfId="0" applyFont="1" applyAlignment="1">
      <alignment/>
    </xf>
    <xf numFmtId="0" fontId="87" fillId="0" borderId="0" xfId="0" applyFont="1" applyAlignment="1">
      <alignment/>
    </xf>
    <xf numFmtId="0" fontId="85" fillId="0" borderId="0" xfId="0" applyFont="1" applyAlignment="1">
      <alignment/>
    </xf>
    <xf numFmtId="10" fontId="85" fillId="0" borderId="0" xfId="0" applyNumberFormat="1" applyFont="1" applyAlignment="1">
      <alignment/>
    </xf>
    <xf numFmtId="0" fontId="85" fillId="0" borderId="13" xfId="0" applyFont="1" applyBorder="1" applyAlignment="1">
      <alignment horizontal="center" vertical="top"/>
    </xf>
    <xf numFmtId="0" fontId="85" fillId="0" borderId="13" xfId="0" applyFont="1" applyFill="1" applyBorder="1" applyAlignment="1">
      <alignment horizontal="center" vertical="top"/>
    </xf>
    <xf numFmtId="0" fontId="85" fillId="0" borderId="0" xfId="0" applyFont="1" applyAlignment="1">
      <alignment horizontal="left" vertical="top"/>
    </xf>
    <xf numFmtId="0" fontId="92" fillId="0" borderId="0" xfId="0" applyFont="1" applyAlignment="1">
      <alignment/>
    </xf>
    <xf numFmtId="4" fontId="85" fillId="0" borderId="13" xfId="0" applyNumberFormat="1" applyFont="1" applyFill="1" applyBorder="1" applyAlignment="1">
      <alignment horizontal="right" vertical="center"/>
    </xf>
    <xf numFmtId="0" fontId="87" fillId="0" borderId="35" xfId="0" applyFont="1" applyFill="1" applyBorder="1" applyAlignment="1">
      <alignment horizontal="left" vertical="center" wrapText="1"/>
    </xf>
    <xf numFmtId="4" fontId="87" fillId="0" borderId="10" xfId="0" applyNumberFormat="1" applyFont="1" applyFill="1" applyBorder="1" applyAlignment="1">
      <alignment horizontal="right" vertical="center" wrapText="1"/>
    </xf>
    <xf numFmtId="4" fontId="85" fillId="0" borderId="27" xfId="0" applyNumberFormat="1" applyFont="1" applyFill="1" applyBorder="1" applyAlignment="1">
      <alignment horizontal="right" vertical="center"/>
    </xf>
    <xf numFmtId="10" fontId="85" fillId="0" borderId="34" xfId="0" applyNumberFormat="1" applyFont="1" applyFill="1" applyBorder="1" applyAlignment="1">
      <alignment horizontal="center" vertical="center"/>
    </xf>
    <xf numFmtId="10" fontId="85" fillId="0" borderId="15"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0" fontId="0" fillId="0" borderId="13" xfId="55" applyFont="1" applyBorder="1" applyAlignment="1">
      <alignment vertical="center" wrapText="1"/>
      <protection/>
    </xf>
    <xf numFmtId="0" fontId="0" fillId="0" borderId="11" xfId="0" applyFill="1" applyBorder="1" applyAlignment="1">
      <alignment vertical="center" wrapText="1"/>
    </xf>
    <xf numFmtId="164" fontId="0" fillId="0" borderId="11" xfId="0" applyNumberFormat="1" applyFont="1" applyFill="1" applyBorder="1" applyAlignment="1">
      <alignment vertical="center" wrapText="1"/>
    </xf>
    <xf numFmtId="164" fontId="0" fillId="0" borderId="11" xfId="0" applyNumberFormat="1" applyFont="1" applyFill="1" applyBorder="1" applyAlignment="1">
      <alignment horizontal="center" vertical="center" wrapText="1"/>
    </xf>
    <xf numFmtId="0" fontId="0" fillId="0" borderId="27" xfId="0" applyFont="1" applyFill="1" applyBorder="1" applyAlignment="1">
      <alignment horizontal="left" vertical="center" wrapText="1"/>
    </xf>
    <xf numFmtId="4" fontId="0" fillId="0" borderId="41" xfId="0" applyNumberFormat="1" applyFont="1" applyFill="1" applyBorder="1" applyAlignment="1">
      <alignment horizontal="right" vertical="center"/>
    </xf>
    <xf numFmtId="4" fontId="77" fillId="0" borderId="45" xfId="0" applyNumberFormat="1" applyFont="1" applyFill="1" applyBorder="1" applyAlignment="1">
      <alignment horizontal="right" vertical="center"/>
    </xf>
    <xf numFmtId="4" fontId="0" fillId="0" borderId="52" xfId="0" applyNumberFormat="1" applyFont="1" applyFill="1" applyBorder="1" applyAlignment="1">
      <alignment horizontal="right" vertical="center"/>
    </xf>
    <xf numFmtId="10" fontId="0" fillId="0" borderId="10" xfId="0" applyNumberFormat="1" applyFont="1" applyFill="1" applyBorder="1" applyAlignment="1">
      <alignment horizontal="center" vertical="center"/>
    </xf>
    <xf numFmtId="10" fontId="0" fillId="0" borderId="41" xfId="0" applyNumberFormat="1" applyFill="1" applyBorder="1" applyAlignment="1">
      <alignment horizontal="center" vertical="center"/>
    </xf>
    <xf numFmtId="0" fontId="0" fillId="0" borderId="63" xfId="0" applyFill="1" applyBorder="1" applyAlignment="1">
      <alignment vertical="center"/>
    </xf>
    <xf numFmtId="0" fontId="90" fillId="0" borderId="35" xfId="0" applyFont="1" applyFill="1" applyBorder="1" applyAlignment="1">
      <alignment horizontal="left" vertical="center" wrapText="1"/>
    </xf>
    <xf numFmtId="0" fontId="86" fillId="35" borderId="12" xfId="0" applyFont="1" applyFill="1" applyBorder="1" applyAlignment="1">
      <alignment horizontal="left" vertical="center" wrapText="1"/>
    </xf>
    <xf numFmtId="0" fontId="89" fillId="0" borderId="0" xfId="0" applyFont="1" applyFill="1" applyAlignment="1">
      <alignment/>
    </xf>
    <xf numFmtId="0" fontId="89" fillId="0" borderId="0" xfId="0" applyFont="1" applyFill="1" applyBorder="1" applyAlignment="1">
      <alignment/>
    </xf>
    <xf numFmtId="0" fontId="0" fillId="0" borderId="13" xfId="0" applyFont="1" applyFill="1" applyBorder="1" applyAlignment="1">
      <alignment horizontal="left" vertical="center" wrapText="1"/>
    </xf>
    <xf numFmtId="10" fontId="0" fillId="0" borderId="41" xfId="0" applyNumberFormat="1" applyFont="1" applyFill="1" applyBorder="1" applyAlignment="1">
      <alignment horizontal="center" vertical="center"/>
    </xf>
    <xf numFmtId="0" fontId="0" fillId="34" borderId="11" xfId="0" applyFont="1" applyFill="1" applyBorder="1" applyAlignment="1">
      <alignment horizontal="center" vertical="center" wrapText="1"/>
    </xf>
    <xf numFmtId="4" fontId="0" fillId="0" borderId="31" xfId="0" applyNumberFormat="1" applyFont="1" applyBorder="1" applyAlignment="1">
      <alignment horizontal="right" vertical="center"/>
    </xf>
    <xf numFmtId="0" fontId="0" fillId="0" borderId="13" xfId="0" applyFont="1" applyFill="1" applyBorder="1" applyAlignment="1">
      <alignment vertical="center" wrapText="1"/>
    </xf>
    <xf numFmtId="0" fontId="0" fillId="0" borderId="48" xfId="0" applyFont="1" applyFill="1" applyBorder="1" applyAlignment="1">
      <alignment vertical="center" wrapText="1"/>
    </xf>
    <xf numFmtId="4" fontId="77" fillId="0" borderId="11"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10" fontId="5" fillId="0" borderId="10" xfId="0" applyNumberFormat="1" applyFont="1" applyFill="1" applyBorder="1" applyAlignment="1">
      <alignment horizontal="center" vertical="center"/>
    </xf>
    <xf numFmtId="0" fontId="57" fillId="4" borderId="57" xfId="0" applyFont="1" applyFill="1" applyBorder="1" applyAlignment="1">
      <alignment horizontal="center" vertical="center"/>
    </xf>
    <xf numFmtId="0" fontId="57" fillId="4" borderId="54" xfId="0" applyFont="1" applyFill="1" applyBorder="1" applyAlignment="1">
      <alignment vertical="center" wrapText="1"/>
    </xf>
    <xf numFmtId="0" fontId="57" fillId="4" borderId="54"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54" xfId="0" applyFont="1" applyFill="1" applyBorder="1" applyAlignment="1">
      <alignment horizontal="left" vertical="center"/>
    </xf>
    <xf numFmtId="4" fontId="57" fillId="4" borderId="64" xfId="0" applyNumberFormat="1" applyFont="1" applyFill="1" applyBorder="1" applyAlignment="1">
      <alignment horizontal="right" vertical="center"/>
    </xf>
    <xf numFmtId="4" fontId="9" fillId="4" borderId="54" xfId="0" applyNumberFormat="1" applyFont="1" applyFill="1" applyBorder="1" applyAlignment="1">
      <alignment horizontal="left" vertical="center"/>
    </xf>
    <xf numFmtId="0" fontId="0" fillId="4" borderId="54" xfId="0" applyFont="1" applyFill="1" applyBorder="1" applyAlignment="1">
      <alignment horizontal="center" vertical="center"/>
    </xf>
    <xf numFmtId="0" fontId="0" fillId="4" borderId="55" xfId="0" applyFont="1" applyFill="1" applyBorder="1" applyAlignment="1">
      <alignment horizontal="center" vertical="center"/>
    </xf>
    <xf numFmtId="4" fontId="57" fillId="4" borderId="56" xfId="0" applyNumberFormat="1" applyFont="1" applyFill="1" applyBorder="1" applyAlignment="1">
      <alignment horizontal="right" vertical="center"/>
    </xf>
    <xf numFmtId="4" fontId="57" fillId="4" borderId="57" xfId="0" applyNumberFormat="1" applyFont="1" applyFill="1" applyBorder="1" applyAlignment="1">
      <alignment horizontal="right" vertical="center"/>
    </xf>
    <xf numFmtId="4" fontId="57" fillId="4" borderId="58" xfId="0" applyNumberFormat="1" applyFont="1" applyFill="1" applyBorder="1" applyAlignment="1">
      <alignment horizontal="right" vertical="center"/>
    </xf>
    <xf numFmtId="10" fontId="57" fillId="4" borderId="56" xfId="0" applyNumberFormat="1" applyFont="1" applyFill="1" applyBorder="1" applyAlignment="1">
      <alignment horizontal="center" vertical="center"/>
    </xf>
    <xf numFmtId="0" fontId="0" fillId="4" borderId="56" xfId="0" applyFont="1" applyFill="1" applyBorder="1" applyAlignment="1">
      <alignment horizontal="center" vertical="center"/>
    </xf>
    <xf numFmtId="4" fontId="77" fillId="0" borderId="13" xfId="0" applyNumberFormat="1" applyFont="1" applyFill="1" applyBorder="1" applyAlignment="1">
      <alignment horizontal="right" vertical="center"/>
    </xf>
    <xf numFmtId="4" fontId="85" fillId="0" borderId="0" xfId="0" applyNumberFormat="1" applyFont="1" applyFill="1" applyBorder="1" applyAlignment="1">
      <alignment vertical="center" wrapText="1"/>
    </xf>
    <xf numFmtId="4" fontId="93" fillId="0" borderId="44" xfId="0" applyNumberFormat="1" applyFont="1" applyFill="1" applyBorder="1" applyAlignment="1">
      <alignment horizontal="right" vertical="center"/>
    </xf>
    <xf numFmtId="4" fontId="87" fillId="35" borderId="62" xfId="0" applyNumberFormat="1" applyFont="1" applyFill="1" applyBorder="1" applyAlignment="1">
      <alignment horizontal="center" vertical="center"/>
    </xf>
    <xf numFmtId="0" fontId="5" fillId="0" borderId="0" xfId="0" applyFont="1" applyFill="1" applyAlignment="1">
      <alignment/>
    </xf>
    <xf numFmtId="4" fontId="87" fillId="7" borderId="32" xfId="0" applyNumberFormat="1" applyFont="1" applyFill="1" applyBorder="1" applyAlignment="1">
      <alignment horizontal="right" vertical="center"/>
    </xf>
    <xf numFmtId="0" fontId="32" fillId="35" borderId="51" xfId="0" applyFont="1" applyFill="1" applyBorder="1" applyAlignment="1">
      <alignment horizontal="center" vertical="center" wrapText="1"/>
    </xf>
    <xf numFmtId="4" fontId="85" fillId="0" borderId="12" xfId="0" applyNumberFormat="1" applyFont="1" applyFill="1" applyBorder="1" applyAlignment="1">
      <alignment horizontal="right" vertical="center"/>
    </xf>
    <xf numFmtId="4" fontId="85" fillId="4" borderId="42" xfId="0" applyNumberFormat="1" applyFont="1" applyFill="1" applyBorder="1" applyAlignment="1">
      <alignment horizontal="right" vertical="center"/>
    </xf>
    <xf numFmtId="4" fontId="85" fillId="2" borderId="42" xfId="0" applyNumberFormat="1" applyFont="1" applyFill="1" applyBorder="1" applyAlignment="1">
      <alignment horizontal="right" vertical="center"/>
    </xf>
    <xf numFmtId="4" fontId="87" fillId="0" borderId="18" xfId="0" applyNumberFormat="1" applyFont="1" applyBorder="1" applyAlignment="1">
      <alignment horizontal="right" vertical="center"/>
    </xf>
    <xf numFmtId="10" fontId="85" fillId="7" borderId="26" xfId="0" applyNumberFormat="1" applyFont="1" applyFill="1" applyBorder="1" applyAlignment="1">
      <alignment horizontal="center" vertical="center"/>
    </xf>
    <xf numFmtId="10" fontId="85" fillId="35" borderId="24" xfId="0" applyNumberFormat="1" applyFont="1" applyFill="1" applyBorder="1" applyAlignment="1">
      <alignment horizontal="center" vertical="center"/>
    </xf>
    <xf numFmtId="10" fontId="85" fillId="35" borderId="26" xfId="0" applyNumberFormat="1" applyFont="1" applyFill="1" applyBorder="1" applyAlignment="1">
      <alignment horizontal="center" vertical="center"/>
    </xf>
    <xf numFmtId="0" fontId="85" fillId="0" borderId="35" xfId="0" applyFont="1" applyFill="1" applyBorder="1" applyAlignment="1">
      <alignment horizontal="left" vertical="center" wrapText="1"/>
    </xf>
    <xf numFmtId="4" fontId="85" fillId="0" borderId="10" xfId="0" applyNumberFormat="1" applyFont="1" applyFill="1" applyBorder="1" applyAlignment="1">
      <alignment horizontal="right" vertical="center" wrapText="1"/>
    </xf>
    <xf numFmtId="4" fontId="87" fillId="35" borderId="65" xfId="0" applyNumberFormat="1" applyFont="1" applyFill="1" applyBorder="1" applyAlignment="1">
      <alignment horizontal="right" vertical="center"/>
    </xf>
    <xf numFmtId="4" fontId="87" fillId="35" borderId="66" xfId="0" applyNumberFormat="1" applyFont="1" applyFill="1" applyBorder="1" applyAlignment="1">
      <alignment horizontal="right" vertical="center"/>
    </xf>
    <xf numFmtId="4" fontId="34" fillId="0" borderId="67" xfId="0" applyNumberFormat="1" applyFont="1" applyFill="1" applyBorder="1" applyAlignment="1">
      <alignment horizontal="right" vertical="center"/>
    </xf>
    <xf numFmtId="4" fontId="87" fillId="7" borderId="67" xfId="0" applyNumberFormat="1" applyFont="1" applyFill="1" applyBorder="1" applyAlignment="1">
      <alignment horizontal="right" vertical="center"/>
    </xf>
    <xf numFmtId="4" fontId="87" fillId="36" borderId="27" xfId="0" applyNumberFormat="1" applyFont="1" applyFill="1" applyBorder="1" applyAlignment="1">
      <alignment horizontal="right" vertical="center"/>
    </xf>
    <xf numFmtId="4" fontId="34" fillId="36" borderId="68"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4" fontId="0" fillId="0" borderId="11" xfId="0" applyNumberFormat="1" applyFont="1" applyFill="1" applyBorder="1" applyAlignment="1">
      <alignment horizontal="right" vertical="center"/>
    </xf>
    <xf numFmtId="4"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7" xfId="55" applyFont="1" applyBorder="1" applyAlignment="1">
      <alignment horizontal="left" vertical="center" wrapText="1"/>
      <protection/>
    </xf>
    <xf numFmtId="4" fontId="77" fillId="0" borderId="42" xfId="0" applyNumberFormat="1" applyFont="1" applyFill="1" applyBorder="1" applyAlignment="1">
      <alignment horizontal="right" vertical="center" wrapText="1"/>
    </xf>
    <xf numFmtId="0" fontId="5" fillId="0" borderId="15" xfId="0" applyFont="1" applyBorder="1" applyAlignment="1">
      <alignment vertical="center" wrapText="1"/>
    </xf>
    <xf numFmtId="4" fontId="87" fillId="0" borderId="13" xfId="0" applyNumberFormat="1" applyFont="1" applyFill="1" applyBorder="1" applyAlignment="1">
      <alignment horizontal="right" vertical="center"/>
    </xf>
    <xf numFmtId="4" fontId="34" fillId="2" borderId="13" xfId="0" applyNumberFormat="1" applyFont="1" applyFill="1" applyBorder="1" applyAlignment="1">
      <alignment horizontal="right" vertical="center"/>
    </xf>
    <xf numFmtId="4" fontId="87" fillId="0" borderId="10" xfId="0" applyNumberFormat="1" applyFont="1" applyFill="1" applyBorder="1" applyAlignment="1">
      <alignment horizontal="right" vertical="center"/>
    </xf>
    <xf numFmtId="4" fontId="87" fillId="0" borderId="45" xfId="0" applyNumberFormat="1" applyFont="1" applyFill="1" applyBorder="1" applyAlignment="1">
      <alignment horizontal="right" vertical="center"/>
    </xf>
    <xf numFmtId="10" fontId="87" fillId="0" borderId="34" xfId="0" applyNumberFormat="1" applyFont="1" applyFill="1" applyBorder="1" applyAlignment="1">
      <alignment horizontal="center" vertical="center"/>
    </xf>
    <xf numFmtId="10" fontId="87" fillId="0" borderId="15" xfId="0" applyNumberFormat="1" applyFont="1" applyFill="1" applyBorder="1" applyAlignment="1">
      <alignment horizontal="center" vertical="center"/>
    </xf>
    <xf numFmtId="4" fontId="5" fillId="34" borderId="45" xfId="0" applyNumberFormat="1" applyFont="1" applyFill="1" applyBorder="1" applyAlignment="1">
      <alignment horizontal="right" vertical="center"/>
    </xf>
    <xf numFmtId="0" fontId="0" fillId="0" borderId="27"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69" xfId="0" applyFont="1" applyFill="1" applyBorder="1" applyAlignment="1">
      <alignment vertical="center" wrapText="1"/>
    </xf>
    <xf numFmtId="0" fontId="0" fillId="0" borderId="10" xfId="0" applyFont="1" applyFill="1" applyBorder="1" applyAlignment="1">
      <alignment vertical="center" wrapText="1"/>
    </xf>
    <xf numFmtId="0" fontId="0" fillId="0" borderId="15" xfId="0" applyFont="1" applyBorder="1" applyAlignment="1">
      <alignment horizontal="left" vertical="center" wrapText="1"/>
    </xf>
    <xf numFmtId="0" fontId="0" fillId="0" borderId="11" xfId="0" applyFill="1" applyBorder="1" applyAlignment="1">
      <alignment horizontal="left" vertical="center" wrapText="1"/>
    </xf>
    <xf numFmtId="0" fontId="0" fillId="0" borderId="11" xfId="0" applyBorder="1" applyAlignment="1">
      <alignment horizontal="center" vertical="center" wrapText="1"/>
    </xf>
    <xf numFmtId="0" fontId="0" fillId="34" borderId="27" xfId="0" applyFont="1" applyFill="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vertical="center" wrapText="1"/>
    </xf>
    <xf numFmtId="0" fontId="0" fillId="34" borderId="13" xfId="0" applyFont="1" applyFill="1" applyBorder="1" applyAlignment="1">
      <alignment horizontal="left" vertical="center" wrapText="1"/>
    </xf>
    <xf numFmtId="0" fontId="0" fillId="0" borderId="11" xfId="55" applyFont="1" applyFill="1" applyBorder="1" applyAlignment="1">
      <alignment vertical="center" wrapText="1"/>
      <protection/>
    </xf>
    <xf numFmtId="164" fontId="0" fillId="0" borderId="11" xfId="0" applyNumberFormat="1" applyFont="1" applyFill="1" applyBorder="1" applyAlignment="1">
      <alignment vertical="center" wrapText="1"/>
    </xf>
    <xf numFmtId="0" fontId="0" fillId="34"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34" borderId="47" xfId="0" applyNumberFormat="1" applyFont="1" applyFill="1" applyBorder="1" applyAlignment="1">
      <alignment horizontal="right" vertical="center"/>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0" fontId="87" fillId="0" borderId="52" xfId="0" applyFont="1" applyFill="1" applyBorder="1" applyAlignment="1">
      <alignment horizontal="left" vertical="center" wrapText="1"/>
    </xf>
    <xf numFmtId="0" fontId="87" fillId="0" borderId="44" xfId="0" applyFont="1" applyFill="1" applyBorder="1" applyAlignment="1">
      <alignment horizontal="left" vertical="center" wrapText="1"/>
    </xf>
    <xf numFmtId="0" fontId="94" fillId="0" borderId="0" xfId="0" applyFont="1" applyAlignment="1">
      <alignment horizontal="center" wrapText="1"/>
    </xf>
    <xf numFmtId="0" fontId="86" fillId="35" borderId="13" xfId="0" applyFont="1" applyFill="1" applyBorder="1" applyAlignment="1">
      <alignment horizontal="left" vertical="center" wrapText="1"/>
    </xf>
    <xf numFmtId="0" fontId="86" fillId="35" borderId="27" xfId="0" applyFont="1" applyFill="1" applyBorder="1" applyAlignment="1">
      <alignment horizontal="left" vertical="center" wrapText="1"/>
    </xf>
    <xf numFmtId="0" fontId="86" fillId="35" borderId="41" xfId="0" applyFont="1" applyFill="1" applyBorder="1" applyAlignment="1">
      <alignment horizontal="left" vertical="center" wrapText="1"/>
    </xf>
    <xf numFmtId="0" fontId="86" fillId="35" borderId="47" xfId="0" applyFont="1" applyFill="1" applyBorder="1" applyAlignment="1">
      <alignment horizontal="left" vertical="center" wrapText="1"/>
    </xf>
    <xf numFmtId="0" fontId="86" fillId="35" borderId="10" xfId="0" applyFont="1" applyFill="1" applyBorder="1" applyAlignment="1">
      <alignment horizontal="left" vertical="center" wrapText="1"/>
    </xf>
    <xf numFmtId="0" fontId="86" fillId="35" borderId="34" xfId="0" applyFont="1" applyFill="1" applyBorder="1" applyAlignment="1">
      <alignment horizontal="center" vertical="center" wrapText="1"/>
    </xf>
    <xf numFmtId="0" fontId="86" fillId="35" borderId="35" xfId="0" applyFont="1" applyFill="1" applyBorder="1" applyAlignment="1">
      <alignment horizontal="center" vertical="center" wrapText="1"/>
    </xf>
    <xf numFmtId="0" fontId="86" fillId="35" borderId="30" xfId="0" applyFont="1" applyFill="1" applyBorder="1" applyAlignment="1">
      <alignment horizontal="center" vertical="center" wrapText="1"/>
    </xf>
    <xf numFmtId="0" fontId="86" fillId="35" borderId="15" xfId="0" applyFont="1" applyFill="1" applyBorder="1" applyAlignment="1">
      <alignment horizontal="left" vertical="center" wrapText="1"/>
    </xf>
    <xf numFmtId="0" fontId="32" fillId="35" borderId="27" xfId="0" applyFont="1" applyFill="1" applyBorder="1" applyAlignment="1">
      <alignment horizontal="center" vertical="center" wrapText="1"/>
    </xf>
    <xf numFmtId="0" fontId="32" fillId="35" borderId="35" xfId="0" applyFont="1" applyFill="1" applyBorder="1" applyAlignment="1">
      <alignment horizontal="center" vertical="center" wrapText="1"/>
    </xf>
    <xf numFmtId="0" fontId="87" fillId="7" borderId="13" xfId="0" applyFont="1" applyFill="1" applyBorder="1" applyAlignment="1">
      <alignment horizontal="left" vertical="center" wrapText="1"/>
    </xf>
    <xf numFmtId="0" fontId="87" fillId="7" borderId="27" xfId="0" applyFont="1" applyFill="1" applyBorder="1" applyAlignment="1">
      <alignment horizontal="left" vertical="center" wrapText="1"/>
    </xf>
    <xf numFmtId="10" fontId="85" fillId="4" borderId="41" xfId="0" applyNumberFormat="1" applyFont="1" applyFill="1" applyBorder="1" applyAlignment="1">
      <alignment horizontal="center" vertical="center"/>
    </xf>
    <xf numFmtId="10" fontId="85" fillId="4" borderId="47" xfId="0" applyNumberFormat="1" applyFont="1" applyFill="1" applyBorder="1" applyAlignment="1">
      <alignment horizontal="center" vertical="center"/>
    </xf>
    <xf numFmtId="4" fontId="87" fillId="0" borderId="41" xfId="0" applyNumberFormat="1" applyFont="1" applyFill="1" applyBorder="1" applyAlignment="1">
      <alignment horizontal="right" vertical="center" wrapText="1"/>
    </xf>
    <xf numFmtId="4" fontId="87" fillId="0" borderId="47" xfId="0" applyNumberFormat="1" applyFont="1" applyFill="1" applyBorder="1" applyAlignment="1">
      <alignment horizontal="right" vertical="center" wrapText="1"/>
    </xf>
    <xf numFmtId="10" fontId="87" fillId="0" borderId="41" xfId="0" applyNumberFormat="1" applyFont="1" applyFill="1" applyBorder="1" applyAlignment="1">
      <alignment horizontal="center" vertical="center"/>
    </xf>
    <xf numFmtId="10" fontId="87" fillId="0" borderId="47" xfId="0" applyNumberFormat="1" applyFont="1" applyFill="1" applyBorder="1" applyAlignment="1">
      <alignment horizontal="center" vertical="center"/>
    </xf>
    <xf numFmtId="10" fontId="87" fillId="0" borderId="25" xfId="0" applyNumberFormat="1" applyFont="1" applyFill="1" applyBorder="1" applyAlignment="1">
      <alignment horizontal="center" vertical="center"/>
    </xf>
    <xf numFmtId="10" fontId="87" fillId="0" borderId="26" xfId="0" applyNumberFormat="1" applyFont="1" applyFill="1" applyBorder="1" applyAlignment="1">
      <alignment horizontal="center" vertical="center"/>
    </xf>
    <xf numFmtId="0" fontId="87" fillId="0" borderId="19" xfId="0" applyFont="1" applyBorder="1" applyAlignment="1">
      <alignment horizontal="left" vertical="center" wrapText="1"/>
    </xf>
    <xf numFmtId="0" fontId="87" fillId="0" borderId="23" xfId="0" applyFont="1" applyBorder="1" applyAlignment="1">
      <alignment horizontal="left" vertical="center" wrapText="1"/>
    </xf>
    <xf numFmtId="0" fontId="87" fillId="2" borderId="27" xfId="0" applyFont="1" applyFill="1" applyBorder="1" applyAlignment="1">
      <alignment horizontal="left" vertical="center" wrapText="1"/>
    </xf>
    <xf numFmtId="0" fontId="87" fillId="2" borderId="30" xfId="0" applyFont="1" applyFill="1" applyBorder="1" applyAlignment="1">
      <alignment horizontal="left" vertical="center" wrapText="1"/>
    </xf>
    <xf numFmtId="4" fontId="87" fillId="4" borderId="14" xfId="0" applyNumberFormat="1" applyFont="1" applyFill="1" applyBorder="1" applyAlignment="1">
      <alignment horizontal="right" vertical="center"/>
    </xf>
    <xf numFmtId="4" fontId="87" fillId="4" borderId="32" xfId="0" applyNumberFormat="1" applyFont="1" applyFill="1" applyBorder="1" applyAlignment="1">
      <alignment horizontal="right" vertical="center"/>
    </xf>
    <xf numFmtId="4" fontId="87" fillId="4" borderId="70" xfId="0" applyNumberFormat="1" applyFont="1" applyFill="1" applyBorder="1" applyAlignment="1">
      <alignment horizontal="right" vertical="center"/>
    </xf>
    <xf numFmtId="4" fontId="87" fillId="4" borderId="71" xfId="0" applyNumberFormat="1" applyFont="1" applyFill="1" applyBorder="1" applyAlignment="1">
      <alignment horizontal="right" vertical="center"/>
    </xf>
    <xf numFmtId="4" fontId="87" fillId="4" borderId="16" xfId="0" applyNumberFormat="1" applyFont="1" applyFill="1" applyBorder="1" applyAlignment="1">
      <alignment horizontal="right" vertical="center"/>
    </xf>
    <xf numFmtId="4" fontId="87" fillId="4" borderId="69" xfId="0" applyNumberFormat="1" applyFont="1" applyFill="1" applyBorder="1" applyAlignment="1">
      <alignment horizontal="right" vertical="center"/>
    </xf>
    <xf numFmtId="0" fontId="87" fillId="0" borderId="50" xfId="0" applyFont="1" applyFill="1" applyBorder="1" applyAlignment="1">
      <alignment horizontal="left" vertical="center" wrapText="1"/>
    </xf>
    <xf numFmtId="10" fontId="85" fillId="4" borderId="25" xfId="0" applyNumberFormat="1" applyFont="1" applyFill="1" applyBorder="1" applyAlignment="1">
      <alignment horizontal="center" vertical="center"/>
    </xf>
    <xf numFmtId="10" fontId="85" fillId="4" borderId="26" xfId="0" applyNumberFormat="1" applyFont="1" applyFill="1" applyBorder="1" applyAlignment="1">
      <alignment horizontal="center" vertical="center"/>
    </xf>
    <xf numFmtId="4" fontId="87" fillId="0" borderId="25" xfId="0" applyNumberFormat="1" applyFont="1" applyFill="1" applyBorder="1" applyAlignment="1">
      <alignment horizontal="right" vertical="center"/>
    </xf>
    <xf numFmtId="4" fontId="87" fillId="0" borderId="26" xfId="0" applyNumberFormat="1" applyFont="1" applyFill="1" applyBorder="1" applyAlignment="1">
      <alignment horizontal="right" vertical="center"/>
    </xf>
    <xf numFmtId="0" fontId="87" fillId="4" borderId="52" xfId="0" applyFont="1" applyFill="1" applyBorder="1" applyAlignment="1">
      <alignment horizontal="left" vertical="center" wrapText="1"/>
    </xf>
    <xf numFmtId="0" fontId="87" fillId="4" borderId="61" xfId="0" applyFont="1" applyFill="1" applyBorder="1" applyAlignment="1">
      <alignment horizontal="left" vertical="center" wrapText="1"/>
    </xf>
    <xf numFmtId="4" fontId="87" fillId="0" borderId="41" xfId="0" applyNumberFormat="1" applyFont="1" applyFill="1" applyBorder="1" applyAlignment="1">
      <alignment horizontal="right" vertical="center"/>
    </xf>
    <xf numFmtId="4" fontId="87" fillId="0" borderId="47" xfId="0" applyNumberFormat="1" applyFont="1" applyFill="1" applyBorder="1" applyAlignment="1">
      <alignment horizontal="right" vertical="center"/>
    </xf>
    <xf numFmtId="4" fontId="87" fillId="0" borderId="16" xfId="0" applyNumberFormat="1" applyFont="1" applyFill="1" applyBorder="1" applyAlignment="1">
      <alignment horizontal="right" vertical="center"/>
    </xf>
    <xf numFmtId="4" fontId="87" fillId="0" borderId="69" xfId="0" applyNumberFormat="1" applyFont="1" applyFill="1" applyBorder="1" applyAlignment="1">
      <alignment horizontal="right" vertical="center"/>
    </xf>
    <xf numFmtId="0" fontId="87" fillId="35" borderId="65" xfId="0" applyFont="1" applyFill="1" applyBorder="1" applyAlignment="1">
      <alignment horizontal="left" vertical="center" wrapText="1"/>
    </xf>
    <xf numFmtId="0" fontId="87" fillId="35" borderId="66" xfId="0" applyFont="1" applyFill="1" applyBorder="1" applyAlignment="1">
      <alignment horizontal="left" vertical="center" wrapText="1"/>
    </xf>
    <xf numFmtId="4" fontId="91" fillId="0" borderId="35" xfId="0" applyNumberFormat="1" applyFont="1" applyFill="1" applyBorder="1" applyAlignment="1">
      <alignment horizontal="left" vertical="center"/>
    </xf>
    <xf numFmtId="4" fontId="91" fillId="0" borderId="42" xfId="0" applyNumberFormat="1" applyFont="1" applyFill="1" applyBorder="1" applyAlignment="1">
      <alignment horizontal="left" vertical="center"/>
    </xf>
    <xf numFmtId="4" fontId="87" fillId="0" borderId="35" xfId="0" applyNumberFormat="1" applyFont="1" applyFill="1" applyBorder="1" applyAlignment="1">
      <alignment horizontal="left" vertical="center"/>
    </xf>
    <xf numFmtId="4" fontId="87" fillId="0" borderId="42" xfId="0" applyNumberFormat="1" applyFont="1" applyFill="1" applyBorder="1" applyAlignment="1">
      <alignment horizontal="left" vertical="center"/>
    </xf>
    <xf numFmtId="4" fontId="34" fillId="0" borderId="27" xfId="0" applyNumberFormat="1" applyFont="1" applyFill="1" applyBorder="1" applyAlignment="1">
      <alignment horizontal="left" vertical="center"/>
    </xf>
    <xf numFmtId="4" fontId="34" fillId="0" borderId="35" xfId="0" applyNumberFormat="1" applyFont="1" applyFill="1" applyBorder="1" applyAlignment="1">
      <alignment horizontal="left" vertical="center"/>
    </xf>
    <xf numFmtId="4" fontId="34" fillId="0" borderId="42" xfId="0" applyNumberFormat="1" applyFont="1" applyFill="1" applyBorder="1" applyAlignment="1">
      <alignment horizontal="left" vertical="center"/>
    </xf>
    <xf numFmtId="4" fontId="93" fillId="0" borderId="35" xfId="0" applyNumberFormat="1" applyFont="1" applyFill="1" applyBorder="1" applyAlignment="1">
      <alignment horizontal="left" vertical="center" wrapText="1"/>
    </xf>
    <xf numFmtId="4" fontId="93" fillId="0" borderId="42" xfId="0" applyNumberFormat="1" applyFont="1" applyFill="1" applyBorder="1" applyAlignment="1">
      <alignment horizontal="left" vertical="center" wrapText="1"/>
    </xf>
    <xf numFmtId="4" fontId="90" fillId="0" borderId="35" xfId="0" applyNumberFormat="1" applyFont="1" applyFill="1" applyBorder="1" applyAlignment="1">
      <alignment horizontal="left" vertical="center"/>
    </xf>
    <xf numFmtId="4" fontId="90" fillId="0" borderId="42" xfId="0" applyNumberFormat="1" applyFont="1" applyFill="1" applyBorder="1" applyAlignment="1">
      <alignment horizontal="left" vertical="center"/>
    </xf>
    <xf numFmtId="0" fontId="57" fillId="0" borderId="0" xfId="0" applyFont="1" applyFill="1" applyBorder="1" applyAlignment="1">
      <alignment horizontal="left" wrapText="1"/>
    </xf>
    <xf numFmtId="4" fontId="85" fillId="0" borderId="13" xfId="0" applyNumberFormat="1" applyFont="1" applyFill="1" applyBorder="1" applyAlignment="1">
      <alignment horizontal="left" vertical="center" wrapText="1"/>
    </xf>
    <xf numFmtId="4" fontId="85" fillId="0" borderId="42" xfId="0" applyNumberFormat="1" applyFont="1" applyFill="1" applyBorder="1" applyAlignment="1">
      <alignment horizontal="left" vertical="center" wrapText="1"/>
    </xf>
    <xf numFmtId="0" fontId="87" fillId="0" borderId="13" xfId="0" applyFont="1" applyBorder="1" applyAlignment="1">
      <alignment horizontal="left" vertical="top" wrapText="1"/>
    </xf>
    <xf numFmtId="0" fontId="85" fillId="0" borderId="13" xfId="0" applyFont="1" applyBorder="1" applyAlignment="1">
      <alignment horizontal="left" vertical="top" wrapText="1"/>
    </xf>
    <xf numFmtId="0" fontId="85" fillId="0" borderId="27" xfId="0" applyFont="1" applyBorder="1" applyAlignment="1">
      <alignment horizontal="left" vertical="top" wrapText="1"/>
    </xf>
    <xf numFmtId="0" fontId="85" fillId="0" borderId="35" xfId="0" applyFont="1" applyBorder="1" applyAlignment="1">
      <alignment horizontal="left" vertical="top" wrapText="1"/>
    </xf>
    <xf numFmtId="0" fontId="85" fillId="0" borderId="42" xfId="0" applyFont="1" applyBorder="1" applyAlignment="1">
      <alignment horizontal="left" vertical="top" wrapText="1"/>
    </xf>
    <xf numFmtId="0" fontId="87" fillId="35" borderId="27" xfId="0" applyFont="1" applyFill="1" applyBorder="1" applyAlignment="1">
      <alignment horizontal="left" vertical="center" wrapText="1"/>
    </xf>
    <xf numFmtId="0" fontId="87" fillId="35" borderId="35" xfId="0" applyFont="1" applyFill="1" applyBorder="1" applyAlignment="1">
      <alignment horizontal="left" vertical="center" wrapText="1"/>
    </xf>
    <xf numFmtId="0" fontId="87" fillId="35" borderId="42" xfId="0" applyFont="1" applyFill="1" applyBorder="1" applyAlignment="1">
      <alignment horizontal="left" vertical="center" wrapText="1"/>
    </xf>
    <xf numFmtId="0" fontId="57" fillId="7" borderId="53" xfId="0" applyFont="1" applyFill="1" applyBorder="1" applyAlignment="1">
      <alignment horizontal="left" vertical="center" wrapText="1"/>
    </xf>
    <xf numFmtId="0" fontId="0" fillId="0" borderId="54" xfId="0" applyBorder="1" applyAlignment="1">
      <alignment horizontal="left" vertical="center"/>
    </xf>
    <xf numFmtId="0" fontId="0" fillId="0" borderId="72" xfId="0" applyBorder="1" applyAlignment="1">
      <alignment horizontal="left" vertical="center"/>
    </xf>
    <xf numFmtId="0" fontId="81" fillId="0" borderId="29" xfId="0" applyFont="1" applyFill="1" applyBorder="1" applyAlignment="1">
      <alignment horizontal="left" vertical="center" wrapText="1"/>
    </xf>
    <xf numFmtId="0" fontId="57" fillId="34" borderId="29" xfId="0" applyFont="1" applyFill="1" applyBorder="1" applyAlignment="1">
      <alignment horizontal="left" vertical="center" wrapText="1"/>
    </xf>
    <xf numFmtId="0" fontId="57" fillId="34" borderId="59" xfId="0" applyFont="1" applyFill="1" applyBorder="1" applyAlignment="1">
      <alignment horizontal="left" vertical="center" wrapText="1"/>
    </xf>
    <xf numFmtId="4" fontId="0" fillId="0" borderId="11" xfId="0" applyNumberFormat="1" applyBorder="1" applyAlignment="1">
      <alignment horizontal="right" vertical="center"/>
    </xf>
    <xf numFmtId="4" fontId="0" fillId="0" borderId="48" xfId="0" applyNumberFormat="1" applyBorder="1" applyAlignment="1">
      <alignment horizontal="right" vertical="center"/>
    </xf>
    <xf numFmtId="4" fontId="0" fillId="0" borderId="43" xfId="0" applyNumberFormat="1" applyBorder="1" applyAlignment="1">
      <alignment horizontal="right" vertical="center"/>
    </xf>
    <xf numFmtId="4" fontId="0" fillId="0" borderId="11" xfId="0" applyNumberFormat="1" applyBorder="1" applyAlignment="1">
      <alignment horizontal="center" vertical="center"/>
    </xf>
    <xf numFmtId="4" fontId="0" fillId="0" borderId="48" xfId="0" applyNumberFormat="1" applyBorder="1" applyAlignment="1">
      <alignment horizontal="center" vertical="center"/>
    </xf>
    <xf numFmtId="4" fontId="0" fillId="0" borderId="43" xfId="0" applyNumberFormat="1" applyBorder="1" applyAlignment="1">
      <alignment horizontal="center" vertical="center"/>
    </xf>
    <xf numFmtId="0" fontId="0" fillId="0" borderId="11" xfId="0" applyBorder="1" applyAlignment="1">
      <alignment horizontal="center" vertical="center" wrapText="1"/>
    </xf>
    <xf numFmtId="0" fontId="0" fillId="0" borderId="48"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left" vertical="center" wrapText="1"/>
    </xf>
    <xf numFmtId="0" fontId="0" fillId="0" borderId="43" xfId="0" applyBorder="1" applyAlignment="1">
      <alignment horizontal="left" vertical="center" wrapText="1"/>
    </xf>
    <xf numFmtId="0" fontId="0" fillId="34" borderId="16"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69" xfId="0" applyBorder="1" applyAlignment="1">
      <alignment horizontal="left" vertical="center" wrapText="1"/>
    </xf>
    <xf numFmtId="4" fontId="0" fillId="0" borderId="41" xfId="0" applyNumberFormat="1" applyFont="1" applyFill="1" applyBorder="1" applyAlignment="1">
      <alignment horizontal="right" vertical="center" wrapText="1"/>
    </xf>
    <xf numFmtId="4" fontId="0" fillId="0" borderId="47" xfId="0" applyNumberFormat="1" applyFont="1" applyFill="1" applyBorder="1" applyAlignment="1">
      <alignment horizontal="right" vertical="center" wrapText="1"/>
    </xf>
    <xf numFmtId="0" fontId="0" fillId="34" borderId="11" xfId="0" applyFill="1" applyBorder="1" applyAlignment="1">
      <alignment horizontal="left" vertical="center" wrapText="1"/>
    </xf>
    <xf numFmtId="0" fontId="0" fillId="34" borderId="48" xfId="0" applyFill="1" applyBorder="1" applyAlignment="1">
      <alignment horizontal="left" vertical="center" wrapText="1"/>
    </xf>
    <xf numFmtId="0" fontId="0" fillId="34" borderId="43" xfId="0"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48" xfId="0" applyBorder="1" applyAlignment="1">
      <alignment horizontal="left" vertical="center" wrapText="1"/>
    </xf>
    <xf numFmtId="0" fontId="0" fillId="34" borderId="11"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3" xfId="0" applyFont="1" applyFill="1" applyBorder="1" applyAlignment="1">
      <alignment horizontal="left" vertical="center" wrapText="1"/>
    </xf>
    <xf numFmtId="10" fontId="0" fillId="0" borderId="31" xfId="0" applyNumberFormat="1" applyFont="1" applyBorder="1" applyAlignment="1">
      <alignment horizontal="center" vertical="center"/>
    </xf>
    <xf numFmtId="10" fontId="0" fillId="0" borderId="47" xfId="0" applyNumberFormat="1" applyFont="1" applyBorder="1" applyAlignment="1">
      <alignment horizontal="center" vertical="center"/>
    </xf>
    <xf numFmtId="0" fontId="0" fillId="0" borderId="11" xfId="0" applyFont="1" applyFill="1" applyBorder="1" applyAlignment="1">
      <alignment horizontal="left" vertical="center" wrapText="1"/>
    </xf>
    <xf numFmtId="0" fontId="0" fillId="0" borderId="43" xfId="0" applyFont="1" applyFill="1" applyBorder="1" applyAlignment="1">
      <alignment horizontal="left" vertical="center" wrapText="1"/>
    </xf>
    <xf numFmtId="4" fontId="0" fillId="0" borderId="11" xfId="0" applyNumberFormat="1" applyFont="1" applyFill="1" applyBorder="1" applyAlignment="1">
      <alignment horizontal="right" vertical="center" wrapText="1"/>
    </xf>
    <xf numFmtId="4" fontId="0" fillId="0" borderId="43" xfId="0" applyNumberFormat="1"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43" xfId="0" applyFont="1" applyFill="1" applyBorder="1" applyAlignment="1">
      <alignment horizontal="center" vertical="center" wrapText="1"/>
    </xf>
    <xf numFmtId="10" fontId="0" fillId="0" borderId="41" xfId="0" applyNumberFormat="1" applyFont="1" applyBorder="1" applyAlignment="1">
      <alignment horizontal="center" vertical="center"/>
    </xf>
    <xf numFmtId="10" fontId="0" fillId="0" borderId="41" xfId="0" applyNumberFormat="1" applyBorder="1" applyAlignment="1">
      <alignment horizontal="center" vertical="center"/>
    </xf>
    <xf numFmtId="10" fontId="0" fillId="0" borderId="31" xfId="0" applyNumberFormat="1" applyBorder="1" applyAlignment="1">
      <alignment horizontal="center" vertical="center"/>
    </xf>
    <xf numFmtId="10" fontId="0" fillId="0" borderId="47" xfId="0" applyNumberFormat="1" applyBorder="1" applyAlignment="1">
      <alignment horizontal="center" vertical="center"/>
    </xf>
    <xf numFmtId="14" fontId="5" fillId="0" borderId="25" xfId="0" applyNumberFormat="1" applyFont="1" applyFill="1" applyBorder="1" applyAlignment="1">
      <alignment horizontal="left" vertical="center" wrapText="1"/>
    </xf>
    <xf numFmtId="14" fontId="5" fillId="0" borderId="26" xfId="0" applyNumberFormat="1"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0" borderId="48" xfId="0" applyFont="1" applyFill="1" applyBorder="1" applyAlignment="1">
      <alignment horizontal="center" vertical="center" wrapText="1"/>
    </xf>
    <xf numFmtId="0" fontId="0" fillId="0" borderId="48" xfId="0" applyFont="1" applyFill="1" applyBorder="1" applyAlignment="1">
      <alignment horizontal="left" vertical="center" wrapText="1"/>
    </xf>
    <xf numFmtId="4" fontId="0" fillId="0" borderId="48" xfId="0" applyNumberFormat="1" applyFont="1" applyFill="1" applyBorder="1" applyAlignment="1">
      <alignment horizontal="right" vertical="center" wrapText="1"/>
    </xf>
    <xf numFmtId="0" fontId="0" fillId="0" borderId="16" xfId="0" applyBorder="1" applyAlignment="1">
      <alignment horizontal="left" vertical="center" wrapText="1"/>
    </xf>
    <xf numFmtId="4" fontId="0" fillId="0" borderId="41" xfId="0" applyNumberFormat="1" applyFont="1" applyBorder="1" applyAlignment="1">
      <alignment horizontal="right" vertical="center"/>
    </xf>
    <xf numFmtId="4" fontId="0" fillId="0" borderId="47" xfId="0" applyNumberFormat="1" applyFont="1" applyBorder="1" applyAlignment="1">
      <alignment horizontal="righ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79" fillId="0" borderId="11" xfId="0" applyFont="1" applyFill="1" applyBorder="1" applyAlignment="1">
      <alignment horizontal="left" vertical="center" wrapText="1"/>
    </xf>
    <xf numFmtId="0" fontId="79" fillId="0" borderId="48" xfId="0" applyFont="1" applyFill="1" applyBorder="1" applyAlignment="1">
      <alignment horizontal="left" vertical="center" wrapText="1"/>
    </xf>
    <xf numFmtId="0" fontId="79" fillId="0" borderId="43" xfId="0" applyFont="1" applyFill="1" applyBorder="1" applyAlignment="1">
      <alignment horizontal="left" vertical="center" wrapText="1"/>
    </xf>
    <xf numFmtId="4" fontId="79" fillId="0" borderId="11" xfId="0" applyNumberFormat="1" applyFont="1" applyBorder="1" applyAlignment="1">
      <alignment horizontal="right" vertical="center"/>
    </xf>
    <xf numFmtId="4" fontId="79" fillId="0" borderId="48" xfId="0" applyNumberFormat="1" applyFont="1" applyBorder="1" applyAlignment="1">
      <alignment horizontal="right" vertical="center"/>
    </xf>
    <xf numFmtId="4" fontId="79" fillId="0" borderId="43" xfId="0" applyNumberFormat="1" applyFont="1" applyBorder="1" applyAlignment="1">
      <alignment horizontal="right" vertical="center"/>
    </xf>
    <xf numFmtId="4" fontId="5" fillId="0" borderId="11" xfId="0" applyNumberFormat="1" applyFont="1" applyBorder="1" applyAlignment="1">
      <alignment horizontal="center" vertical="center" wrapText="1"/>
    </xf>
    <xf numFmtId="4" fontId="5" fillId="0" borderId="48" xfId="0" applyNumberFormat="1" applyFont="1" applyBorder="1" applyAlignment="1">
      <alignment horizontal="center" vertical="center" wrapText="1"/>
    </xf>
    <xf numFmtId="4" fontId="5" fillId="0" borderId="4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4" fontId="0" fillId="34" borderId="41" xfId="0" applyNumberFormat="1" applyFont="1" applyFill="1" applyBorder="1" applyAlignment="1">
      <alignment horizontal="right" vertical="center"/>
    </xf>
    <xf numFmtId="4" fontId="0" fillId="34" borderId="47" xfId="0" applyNumberFormat="1" applyFont="1" applyFill="1" applyBorder="1" applyAlignment="1">
      <alignment horizontal="right" vertical="center"/>
    </xf>
    <xf numFmtId="4" fontId="77" fillId="34" borderId="25" xfId="0" applyNumberFormat="1" applyFont="1" applyFill="1" applyBorder="1" applyAlignment="1">
      <alignment horizontal="right" vertical="center"/>
    </xf>
    <xf numFmtId="4" fontId="77" fillId="34" borderId="26" xfId="0" applyNumberFormat="1" applyFont="1" applyFill="1" applyBorder="1" applyAlignment="1">
      <alignment horizontal="right" vertical="center"/>
    </xf>
    <xf numFmtId="4" fontId="0" fillId="0" borderId="16" xfId="0" applyNumberFormat="1" applyFont="1" applyBorder="1" applyAlignment="1">
      <alignment horizontal="right" vertical="center"/>
    </xf>
    <xf numFmtId="4" fontId="0" fillId="0" borderId="69" xfId="0" applyNumberFormat="1" applyFont="1" applyBorder="1" applyAlignment="1">
      <alignment horizontal="right" vertical="center"/>
    </xf>
    <xf numFmtId="0" fontId="0" fillId="34" borderId="69" xfId="0" applyFont="1" applyFill="1" applyBorder="1" applyAlignment="1">
      <alignment horizontal="left" vertical="center" wrapText="1"/>
    </xf>
    <xf numFmtId="4" fontId="0" fillId="0" borderId="11" xfId="0" applyNumberFormat="1" applyFont="1" applyFill="1" applyBorder="1" applyAlignment="1">
      <alignment horizontal="right" vertical="center"/>
    </xf>
    <xf numFmtId="4" fontId="0" fillId="0" borderId="43" xfId="0" applyNumberFormat="1" applyFont="1" applyFill="1" applyBorder="1" applyAlignment="1">
      <alignment horizontal="right" vertical="center"/>
    </xf>
    <xf numFmtId="4" fontId="0" fillId="0" borderId="11" xfId="0" applyNumberFormat="1" applyFont="1" applyFill="1" applyBorder="1" applyAlignment="1">
      <alignment horizontal="center" vertical="center"/>
    </xf>
    <xf numFmtId="4" fontId="0" fillId="0" borderId="43" xfId="0" applyNumberFormat="1" applyFont="1" applyFill="1" applyBorder="1" applyAlignment="1">
      <alignment horizontal="center" vertical="center"/>
    </xf>
    <xf numFmtId="0" fontId="0" fillId="0" borderId="11"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ill="1" applyBorder="1" applyAlignment="1">
      <alignment horizontal="left" vertical="center" wrapText="1"/>
    </xf>
    <xf numFmtId="0" fontId="0" fillId="0" borderId="43" xfId="0"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9" xfId="0" applyFill="1" applyBorder="1" applyAlignment="1">
      <alignment horizontal="left" vertical="center" wrapText="1"/>
    </xf>
    <xf numFmtId="0" fontId="57" fillId="7" borderId="34" xfId="0" applyFont="1" applyFill="1" applyBorder="1" applyAlignment="1">
      <alignment horizontal="center" vertical="center" wrapText="1"/>
    </xf>
    <xf numFmtId="0" fontId="57" fillId="7" borderId="35" xfId="0" applyFont="1" applyFill="1" applyBorder="1" applyAlignment="1">
      <alignment horizontal="center" vertical="center" wrapText="1"/>
    </xf>
    <xf numFmtId="0" fontId="57" fillId="7" borderId="30" xfId="0" applyFont="1" applyFill="1" applyBorder="1" applyAlignment="1">
      <alignment horizontal="center" vertical="center" wrapText="1"/>
    </xf>
    <xf numFmtId="0" fontId="74" fillId="7" borderId="41" xfId="0" applyFont="1" applyFill="1" applyBorder="1" applyAlignment="1">
      <alignment vertical="center" wrapText="1"/>
    </xf>
    <xf numFmtId="0" fontId="74" fillId="7" borderId="31" xfId="0" applyFont="1" applyFill="1" applyBorder="1" applyAlignment="1">
      <alignment vertical="center" wrapText="1"/>
    </xf>
    <xf numFmtId="0" fontId="74" fillId="7" borderId="41" xfId="0" applyFont="1" applyFill="1" applyBorder="1" applyAlignment="1">
      <alignment horizontal="left" vertical="center" wrapText="1"/>
    </xf>
    <xf numFmtId="0" fontId="74" fillId="7" borderId="47" xfId="0" applyFont="1" applyFill="1" applyBorder="1" applyAlignment="1">
      <alignment horizontal="left" vertical="center" wrapText="1"/>
    </xf>
    <xf numFmtId="4" fontId="0" fillId="0" borderId="11" xfId="0" applyNumberFormat="1" applyFill="1" applyBorder="1" applyAlignment="1">
      <alignment horizontal="right" vertical="center" wrapText="1"/>
    </xf>
    <xf numFmtId="4" fontId="0" fillId="0" borderId="43" xfId="0" applyNumberFormat="1" applyFill="1" applyBorder="1" applyAlignment="1">
      <alignment horizontal="right" vertical="center" wrapText="1"/>
    </xf>
    <xf numFmtId="0" fontId="0" fillId="0" borderId="52" xfId="0" applyFill="1" applyBorder="1" applyAlignment="1">
      <alignment horizontal="left" vertical="center" wrapText="1"/>
    </xf>
    <xf numFmtId="0" fontId="0" fillId="0" borderId="44" xfId="0" applyFill="1" applyBorder="1" applyAlignment="1">
      <alignment horizontal="left" vertical="center" wrapText="1"/>
    </xf>
    <xf numFmtId="10" fontId="0" fillId="0" borderId="41" xfId="0" applyNumberFormat="1" applyFill="1" applyBorder="1" applyAlignment="1">
      <alignment horizontal="center" vertical="center" wrapText="1"/>
    </xf>
    <xf numFmtId="10" fontId="0" fillId="0" borderId="47" xfId="0" applyNumberFormat="1" applyFill="1" applyBorder="1" applyAlignment="1">
      <alignment horizontal="center" vertical="center" wrapText="1"/>
    </xf>
    <xf numFmtId="0" fontId="74" fillId="7" borderId="25" xfId="0" applyFont="1" applyFill="1" applyBorder="1" applyAlignment="1">
      <alignment vertical="center" wrapText="1"/>
    </xf>
    <xf numFmtId="0" fontId="74" fillId="7" borderId="28" xfId="0" applyFont="1" applyFill="1" applyBorder="1" applyAlignment="1">
      <alignment vertical="center" wrapText="1"/>
    </xf>
    <xf numFmtId="0" fontId="0" fillId="0" borderId="48" xfId="0" applyFill="1" applyBorder="1" applyAlignment="1">
      <alignment horizontal="left" vertical="center" wrapText="1"/>
    </xf>
    <xf numFmtId="0" fontId="0" fillId="0" borderId="11" xfId="54" applyFont="1" applyFill="1" applyBorder="1" applyAlignment="1">
      <alignment horizontal="left" vertical="center" wrapText="1"/>
      <protection/>
    </xf>
    <xf numFmtId="0" fontId="0" fillId="0" borderId="48" xfId="54" applyFont="1" applyFill="1" applyBorder="1" applyAlignment="1">
      <alignment horizontal="left" vertical="center" wrapText="1"/>
      <protection/>
    </xf>
    <xf numFmtId="0" fontId="74" fillId="7" borderId="13" xfId="0" applyFont="1" applyFill="1" applyBorder="1" applyAlignment="1">
      <alignment vertical="center" wrapText="1"/>
    </xf>
    <xf numFmtId="0" fontId="74" fillId="7" borderId="11" xfId="0" applyFont="1" applyFill="1" applyBorder="1" applyAlignment="1">
      <alignment vertical="center" wrapText="1"/>
    </xf>
    <xf numFmtId="0" fontId="0" fillId="0" borderId="43" xfId="0" applyBorder="1" applyAlignment="1">
      <alignment vertical="center" wrapText="1"/>
    </xf>
    <xf numFmtId="0" fontId="74" fillId="7" borderId="27" xfId="0" applyFont="1" applyFill="1" applyBorder="1" applyAlignment="1">
      <alignment vertical="center" wrapText="1"/>
    </xf>
    <xf numFmtId="0" fontId="74" fillId="7" borderId="52" xfId="0" applyFont="1" applyFill="1" applyBorder="1" applyAlignment="1">
      <alignment vertical="center" wrapText="1"/>
    </xf>
    <xf numFmtId="0" fontId="74" fillId="7" borderId="10" xfId="0" applyFont="1" applyFill="1" applyBorder="1" applyAlignment="1">
      <alignment vertical="center" wrapText="1"/>
    </xf>
    <xf numFmtId="0" fontId="74" fillId="7" borderId="11" xfId="0" applyFont="1" applyFill="1" applyBorder="1" applyAlignment="1">
      <alignment horizontal="center" vertical="center" textRotation="90" wrapText="1"/>
    </xf>
    <xf numFmtId="0" fontId="74" fillId="7" borderId="43" xfId="0" applyFont="1" applyFill="1" applyBorder="1" applyAlignment="1">
      <alignment horizontal="center" vertical="center" textRotation="90" wrapText="1"/>
    </xf>
    <xf numFmtId="0" fontId="95" fillId="7" borderId="13" xfId="0" applyFont="1" applyFill="1" applyBorder="1" applyAlignment="1">
      <alignment horizontal="left" vertical="center" wrapText="1"/>
    </xf>
    <xf numFmtId="0" fontId="95" fillId="7" borderId="11"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3" xfId="0" applyFill="1" applyBorder="1" applyAlignment="1">
      <alignment horizontal="left" vertical="center"/>
    </xf>
    <xf numFmtId="4" fontId="0" fillId="0" borderId="48" xfId="0" applyNumberFormat="1" applyFont="1" applyFill="1" applyBorder="1" applyAlignment="1">
      <alignment horizontal="right" vertical="center"/>
    </xf>
    <xf numFmtId="0" fontId="0" fillId="0" borderId="43" xfId="0" applyFill="1" applyBorder="1" applyAlignment="1">
      <alignment horizontal="right" vertical="center"/>
    </xf>
    <xf numFmtId="0" fontId="0" fillId="0" borderId="48" xfId="0" applyFill="1" applyBorder="1" applyAlignment="1">
      <alignment horizontal="center" vertical="center"/>
    </xf>
    <xf numFmtId="0" fontId="0" fillId="0" borderId="43" xfId="0" applyFill="1" applyBorder="1" applyAlignment="1">
      <alignment horizontal="center" vertical="center"/>
    </xf>
    <xf numFmtId="0" fontId="0" fillId="0" borderId="49" xfId="0" applyFont="1" applyFill="1" applyBorder="1" applyAlignment="1">
      <alignment horizontal="left" vertical="center" wrapText="1"/>
    </xf>
    <xf numFmtId="0" fontId="0" fillId="0" borderId="69" xfId="0" applyFont="1" applyFill="1" applyBorder="1" applyAlignment="1">
      <alignment horizontal="left" vertical="center" wrapText="1"/>
    </xf>
    <xf numFmtId="10" fontId="0" fillId="0" borderId="41" xfId="0" applyNumberFormat="1" applyFont="1" applyFill="1" applyBorder="1" applyAlignment="1">
      <alignment horizontal="center" vertical="center"/>
    </xf>
    <xf numFmtId="10" fontId="0" fillId="0" borderId="31" xfId="0" applyNumberFormat="1" applyFont="1" applyFill="1" applyBorder="1" applyAlignment="1">
      <alignment horizontal="center" vertical="center"/>
    </xf>
    <xf numFmtId="10" fontId="0" fillId="0" borderId="47" xfId="0" applyNumberFormat="1" applyFont="1" applyFill="1" applyBorder="1" applyAlignment="1">
      <alignment horizontal="center" vertical="center"/>
    </xf>
    <xf numFmtId="0" fontId="81" fillId="0" borderId="35" xfId="0" applyFont="1" applyFill="1" applyBorder="1" applyAlignment="1">
      <alignment horizontal="left" vertical="center" wrapText="1"/>
    </xf>
    <xf numFmtId="0" fontId="81" fillId="0" borderId="30" xfId="0" applyFont="1" applyFill="1" applyBorder="1" applyAlignment="1">
      <alignment horizontal="left" vertical="center" wrapText="1"/>
    </xf>
    <xf numFmtId="0" fontId="57" fillId="34" borderId="38" xfId="0" applyFont="1" applyFill="1" applyBorder="1" applyAlignment="1">
      <alignment horizontal="left" vertical="center" wrapText="1"/>
    </xf>
    <xf numFmtId="0" fontId="57" fillId="34" borderId="73" xfId="0" applyFont="1" applyFill="1" applyBorder="1" applyAlignment="1">
      <alignment horizontal="left" vertical="center" wrapText="1"/>
    </xf>
    <xf numFmtId="0" fontId="57" fillId="33" borderId="0" xfId="0" applyFont="1" applyFill="1" applyBorder="1" applyAlignment="1">
      <alignment horizontal="left" wrapText="1"/>
    </xf>
    <xf numFmtId="0" fontId="57" fillId="33" borderId="0" xfId="0" applyFont="1" applyFill="1" applyBorder="1" applyAlignment="1">
      <alignment horizontal="left"/>
    </xf>
    <xf numFmtId="4" fontId="5" fillId="0" borderId="11" xfId="0" applyNumberFormat="1" applyFont="1" applyFill="1" applyBorder="1" applyAlignment="1">
      <alignment horizontal="right" vertical="center"/>
    </xf>
    <xf numFmtId="4" fontId="5" fillId="0" borderId="43" xfId="0" applyNumberFormat="1" applyFont="1" applyFill="1" applyBorder="1" applyAlignment="1">
      <alignment horizontal="right" vertical="center"/>
    </xf>
    <xf numFmtId="4" fontId="5" fillId="0" borderId="11" xfId="0" applyNumberFormat="1" applyFont="1" applyFill="1" applyBorder="1" applyAlignment="1">
      <alignment horizontal="left" vertical="center" wrapText="1"/>
    </xf>
    <xf numFmtId="4" fontId="5" fillId="0" borderId="43"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8" xfId="0" applyFont="1" applyFill="1" applyBorder="1" applyAlignment="1">
      <alignment horizontal="left" vertical="center" wrapText="1"/>
    </xf>
    <xf numFmtId="164" fontId="0" fillId="0" borderId="11" xfId="0" applyNumberFormat="1" applyFont="1" applyFill="1" applyBorder="1" applyAlignment="1">
      <alignment horizontal="right" vertical="center" wrapText="1"/>
    </xf>
    <xf numFmtId="164" fontId="0" fillId="0" borderId="48" xfId="0" applyNumberFormat="1" applyFont="1" applyFill="1" applyBorder="1" applyAlignment="1">
      <alignment horizontal="right" vertical="center" wrapText="1"/>
    </xf>
    <xf numFmtId="4" fontId="0" fillId="0" borderId="41"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left" vertical="center" wrapText="1"/>
    </xf>
    <xf numFmtId="0" fontId="5" fillId="0" borderId="11" xfId="53" applyFont="1" applyBorder="1" applyAlignment="1">
      <alignment horizontal="left" vertical="center" wrapText="1"/>
      <protection/>
    </xf>
    <xf numFmtId="0" fontId="5" fillId="0" borderId="43" xfId="53"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43" xfId="0" applyFont="1" applyBorder="1" applyAlignment="1">
      <alignment horizontal="left" vertical="center"/>
    </xf>
    <xf numFmtId="0" fontId="0" fillId="0" borderId="41" xfId="0" applyFont="1" applyBorder="1" applyAlignment="1">
      <alignment horizontal="left" vertical="center" wrapText="1"/>
    </xf>
    <xf numFmtId="0" fontId="0" fillId="0" borderId="47" xfId="0" applyFont="1" applyBorder="1" applyAlignment="1">
      <alignment horizontal="left" vertical="center" wrapText="1"/>
    </xf>
    <xf numFmtId="0" fontId="81" fillId="0" borderId="74" xfId="0" applyFont="1" applyFill="1" applyBorder="1" applyAlignment="1">
      <alignment horizontal="left" vertical="center" wrapText="1"/>
    </xf>
    <xf numFmtId="0" fontId="81" fillId="0" borderId="75"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79" fillId="0" borderId="48" xfId="53" applyFont="1" applyBorder="1" applyAlignment="1">
      <alignment horizontal="left" vertical="center" wrapText="1"/>
      <protection/>
    </xf>
    <xf numFmtId="0" fontId="79" fillId="0" borderId="43" xfId="53" applyFont="1" applyBorder="1" applyAlignment="1">
      <alignment horizontal="left" vertical="center" wrapText="1"/>
      <protection/>
    </xf>
    <xf numFmtId="0" fontId="0" fillId="0" borderId="11" xfId="0" applyFont="1" applyBorder="1" applyAlignment="1">
      <alignment horizontal="left" vertical="center" wrapText="1"/>
    </xf>
    <xf numFmtId="0" fontId="0" fillId="0" borderId="48" xfId="0" applyFont="1" applyBorder="1" applyAlignment="1">
      <alignment horizontal="left" vertical="center"/>
    </xf>
    <xf numFmtId="0" fontId="0" fillId="0" borderId="43" xfId="0" applyFont="1" applyBorder="1" applyAlignment="1">
      <alignment horizontal="left" vertical="center"/>
    </xf>
    <xf numFmtId="4" fontId="5" fillId="0" borderId="48" xfId="0" applyNumberFormat="1" applyFont="1" applyFill="1" applyBorder="1" applyAlignment="1">
      <alignment horizontal="right" vertical="center"/>
    </xf>
    <xf numFmtId="4" fontId="5" fillId="0" borderId="11" xfId="0" applyNumberFormat="1" applyFont="1" applyFill="1" applyBorder="1" applyAlignment="1">
      <alignment horizontal="left" vertical="center"/>
    </xf>
    <xf numFmtId="4" fontId="5" fillId="0" borderId="48" xfId="0" applyNumberFormat="1" applyFont="1" applyFill="1" applyBorder="1" applyAlignment="1">
      <alignment horizontal="left" vertical="center"/>
    </xf>
    <xf numFmtId="4" fontId="5" fillId="0" borderId="43" xfId="0" applyNumberFormat="1" applyFont="1" applyFill="1" applyBorder="1" applyAlignment="1">
      <alignment horizontal="left" vertical="center"/>
    </xf>
    <xf numFmtId="0" fontId="5" fillId="0" borderId="1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41"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0" fillId="0" borderId="31" xfId="0" applyBorder="1" applyAlignment="1">
      <alignment horizontal="center" vertical="center"/>
    </xf>
    <xf numFmtId="4" fontId="0" fillId="0" borderId="11" xfId="0" applyNumberFormat="1" applyFont="1" applyBorder="1" applyAlignment="1">
      <alignment horizontal="right" vertical="center"/>
    </xf>
    <xf numFmtId="4" fontId="0" fillId="0" borderId="43" xfId="0" applyNumberFormat="1" applyFont="1" applyBorder="1" applyAlignment="1">
      <alignment horizontal="right" vertical="center"/>
    </xf>
    <xf numFmtId="0" fontId="0" fillId="0" borderId="11" xfId="0" applyFont="1" applyFill="1" applyBorder="1" applyAlignment="1">
      <alignment horizontal="left" vertical="center"/>
    </xf>
    <xf numFmtId="0" fontId="0" fillId="0" borderId="43" xfId="0" applyFont="1" applyFill="1" applyBorder="1" applyAlignment="1">
      <alignment horizontal="left" vertical="center"/>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4" fontId="5" fillId="0" borderId="11" xfId="0" applyNumberFormat="1" applyFont="1" applyBorder="1" applyAlignment="1">
      <alignment horizontal="left" vertical="center"/>
    </xf>
    <xf numFmtId="4" fontId="5" fillId="0" borderId="43" xfId="0" applyNumberFormat="1" applyFont="1" applyBorder="1" applyAlignment="1">
      <alignment horizontal="left" vertical="center"/>
    </xf>
    <xf numFmtId="0" fontId="5" fillId="0" borderId="43" xfId="0" applyFont="1" applyBorder="1" applyAlignment="1">
      <alignment horizontal="left" vertical="center" wrapText="1"/>
    </xf>
    <xf numFmtId="4" fontId="5" fillId="0" borderId="41" xfId="0" applyNumberFormat="1" applyFont="1" applyFill="1" applyBorder="1" applyAlignment="1">
      <alignment horizontal="right" vertical="center" wrapText="1"/>
    </xf>
    <xf numFmtId="4" fontId="5" fillId="0" borderId="31" xfId="0" applyNumberFormat="1" applyFont="1" applyFill="1" applyBorder="1" applyAlignment="1">
      <alignment horizontal="right" vertical="center" wrapText="1"/>
    </xf>
    <xf numFmtId="4" fontId="5" fillId="0" borderId="47" xfId="0" applyNumberFormat="1" applyFont="1" applyFill="1" applyBorder="1" applyAlignment="1">
      <alignment horizontal="right" vertical="center" wrapText="1"/>
    </xf>
    <xf numFmtId="4" fontId="0" fillId="0" borderId="31" xfId="0" applyNumberFormat="1" applyFont="1" applyFill="1" applyBorder="1" applyAlignment="1">
      <alignment horizontal="right" vertical="center" wrapText="1"/>
    </xf>
    <xf numFmtId="0" fontId="5" fillId="0" borderId="47"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48" xfId="53" applyFont="1" applyBorder="1" applyAlignment="1">
      <alignment horizontal="left" vertical="center" wrapText="1"/>
      <protection/>
    </xf>
    <xf numFmtId="0" fontId="0" fillId="0" borderId="11" xfId="53" applyFont="1" applyBorder="1" applyAlignment="1">
      <alignment horizontal="left" vertical="center" wrapText="1"/>
      <protection/>
    </xf>
    <xf numFmtId="0" fontId="0" fillId="0" borderId="43" xfId="53" applyFont="1" applyBorder="1" applyAlignment="1">
      <alignment horizontal="left" vertical="center" wrapText="1"/>
      <protection/>
    </xf>
    <xf numFmtId="0" fontId="5" fillId="0" borderId="48" xfId="0" applyFont="1" applyFill="1" applyBorder="1" applyAlignment="1">
      <alignment horizontal="left" vertical="center" wrapText="1"/>
    </xf>
    <xf numFmtId="4" fontId="78" fillId="0" borderId="25" xfId="0" applyNumberFormat="1" applyFont="1" applyFill="1" applyBorder="1" applyAlignment="1">
      <alignment horizontal="right" vertical="center"/>
    </xf>
    <xf numFmtId="4" fontId="78" fillId="0" borderId="26" xfId="0" applyNumberFormat="1" applyFont="1" applyFill="1" applyBorder="1" applyAlignment="1">
      <alignment horizontal="right" vertical="center"/>
    </xf>
    <xf numFmtId="4" fontId="0" fillId="0" borderId="41" xfId="0" applyNumberFormat="1" applyFont="1" applyFill="1" applyBorder="1" applyAlignment="1">
      <alignment horizontal="right" vertical="center"/>
    </xf>
    <xf numFmtId="4" fontId="0" fillId="0" borderId="31" xfId="0" applyNumberFormat="1" applyFont="1" applyFill="1" applyBorder="1" applyAlignment="1">
      <alignment horizontal="right" vertical="center"/>
    </xf>
    <xf numFmtId="4" fontId="0" fillId="0" borderId="47" xfId="0" applyNumberFormat="1" applyFont="1" applyFill="1" applyBorder="1" applyAlignment="1">
      <alignment horizontal="right" vertical="center"/>
    </xf>
    <xf numFmtId="4" fontId="0" fillId="0" borderId="16" xfId="0" applyNumberFormat="1" applyFont="1" applyFill="1" applyBorder="1" applyAlignment="1">
      <alignment horizontal="right" vertical="center"/>
    </xf>
    <xf numFmtId="4" fontId="0" fillId="0" borderId="49" xfId="0" applyNumberFormat="1" applyFont="1" applyFill="1" applyBorder="1" applyAlignment="1">
      <alignment horizontal="right" vertical="center"/>
    </xf>
    <xf numFmtId="4" fontId="0" fillId="0" borderId="69" xfId="0" applyNumberFormat="1" applyFont="1" applyFill="1" applyBorder="1" applyAlignment="1">
      <alignment horizontal="right" vertical="center"/>
    </xf>
    <xf numFmtId="0" fontId="0" fillId="0" borderId="41"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0" fillId="0" borderId="13"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59" xfId="0" applyFont="1" applyFill="1" applyBorder="1" applyAlignment="1">
      <alignment horizontal="left" vertical="center" wrapText="1"/>
    </xf>
    <xf numFmtId="4" fontId="0" fillId="0" borderId="48" xfId="0" applyNumberFormat="1" applyFont="1" applyBorder="1" applyAlignment="1">
      <alignment horizontal="right" vertical="center"/>
    </xf>
    <xf numFmtId="10" fontId="0" fillId="0" borderId="77" xfId="0" applyNumberFormat="1"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48" xfId="0" applyFont="1" applyBorder="1" applyAlignment="1">
      <alignment horizontal="left" vertical="center" wrapText="1"/>
    </xf>
    <xf numFmtId="0" fontId="0" fillId="0" borderId="43" xfId="0" applyFont="1" applyBorder="1" applyAlignment="1">
      <alignment horizontal="left" vertical="center" wrapText="1"/>
    </xf>
    <xf numFmtId="4" fontId="0" fillId="0" borderId="78" xfId="0" applyNumberFormat="1" applyFont="1" applyBorder="1" applyAlignment="1">
      <alignment horizontal="right" vertical="center"/>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7" fillId="4" borderId="80" xfId="0" applyFont="1" applyFill="1" applyBorder="1" applyAlignment="1">
      <alignment horizontal="center" vertical="center" wrapText="1"/>
    </xf>
    <xf numFmtId="0" fontId="57" fillId="4" borderId="74" xfId="0" applyFont="1" applyFill="1" applyBorder="1" applyAlignment="1">
      <alignment horizontal="center" vertical="center" wrapText="1"/>
    </xf>
    <xf numFmtId="0" fontId="57" fillId="4" borderId="75" xfId="0" applyFont="1" applyFill="1" applyBorder="1" applyAlignment="1">
      <alignment horizontal="center" vertical="center" wrapText="1"/>
    </xf>
    <xf numFmtId="0" fontId="74" fillId="4" borderId="33" xfId="0" applyFont="1" applyFill="1" applyBorder="1" applyAlignment="1">
      <alignment horizontal="left" vertical="center" wrapText="1"/>
    </xf>
    <xf numFmtId="0" fontId="74" fillId="4" borderId="29" xfId="0" applyFont="1" applyFill="1" applyBorder="1" applyAlignment="1">
      <alignment horizontal="left" vertical="center" wrapText="1"/>
    </xf>
    <xf numFmtId="0" fontId="74" fillId="4" borderId="81" xfId="0" applyFont="1" applyFill="1" applyBorder="1" applyAlignment="1">
      <alignment horizontal="left" vertical="center" wrapText="1"/>
    </xf>
    <xf numFmtId="0" fontId="74" fillId="4" borderId="26" xfId="0" applyFont="1" applyFill="1" applyBorder="1" applyAlignment="1">
      <alignment horizontal="left" vertical="center" wrapText="1"/>
    </xf>
    <xf numFmtId="0" fontId="74" fillId="4" borderId="79" xfId="0" applyFont="1" applyFill="1" applyBorder="1" applyAlignment="1">
      <alignment horizontal="left" vertical="center" wrapText="1"/>
    </xf>
    <xf numFmtId="0" fontId="74" fillId="4" borderId="69"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78" xfId="53" applyFont="1" applyBorder="1" applyAlignment="1">
      <alignment horizontal="left" vertical="center" wrapText="1"/>
      <protection/>
    </xf>
    <xf numFmtId="0" fontId="0" fillId="0" borderId="48" xfId="53" applyFont="1" applyBorder="1" applyAlignment="1">
      <alignment horizontal="left" vertical="center" wrapText="1"/>
      <protection/>
    </xf>
    <xf numFmtId="4" fontId="74" fillId="4" borderId="78" xfId="0" applyNumberFormat="1" applyFont="1" applyFill="1" applyBorder="1" applyAlignment="1">
      <alignment horizontal="left" vertical="center" wrapText="1"/>
    </xf>
    <xf numFmtId="4" fontId="74" fillId="4" borderId="43" xfId="0" applyNumberFormat="1" applyFont="1" applyFill="1" applyBorder="1" applyAlignment="1">
      <alignment horizontal="left" vertical="center" wrapText="1"/>
    </xf>
    <xf numFmtId="4" fontId="18" fillId="4" borderId="78" xfId="0" applyNumberFormat="1" applyFont="1" applyFill="1" applyBorder="1" applyAlignment="1">
      <alignment horizontal="center" vertical="center" wrapText="1"/>
    </xf>
    <xf numFmtId="4" fontId="18" fillId="4" borderId="43" xfId="0" applyNumberFormat="1" applyFont="1" applyFill="1" applyBorder="1" applyAlignment="1">
      <alignment horizontal="center" vertical="center" wrapText="1"/>
    </xf>
    <xf numFmtId="0" fontId="74" fillId="4" borderId="78" xfId="0" applyFont="1" applyFill="1" applyBorder="1" applyAlignment="1">
      <alignment horizontal="left" vertical="center" wrapText="1"/>
    </xf>
    <xf numFmtId="0" fontId="74" fillId="4" borderId="43" xfId="0" applyFont="1" applyFill="1" applyBorder="1" applyAlignment="1">
      <alignment horizontal="left" vertical="center" wrapText="1"/>
    </xf>
    <xf numFmtId="0" fontId="74" fillId="4" borderId="82" xfId="0" applyFont="1" applyFill="1" applyBorder="1" applyAlignment="1">
      <alignment horizontal="left" vertical="center" wrapText="1"/>
    </xf>
    <xf numFmtId="0" fontId="74" fillId="4" borderId="44" xfId="0" applyFont="1" applyFill="1" applyBorder="1" applyAlignment="1">
      <alignment horizontal="left" vertical="center" wrapText="1"/>
    </xf>
    <xf numFmtId="0" fontId="74" fillId="4" borderId="77" xfId="0" applyFont="1" applyFill="1" applyBorder="1" applyAlignment="1">
      <alignment horizontal="left" vertical="center" wrapText="1"/>
    </xf>
    <xf numFmtId="0" fontId="74" fillId="4" borderId="47" xfId="0" applyFont="1" applyFill="1" applyBorder="1" applyAlignment="1">
      <alignment horizontal="left" vertical="center" wrapText="1"/>
    </xf>
    <xf numFmtId="0" fontId="74" fillId="4" borderId="81" xfId="0" applyFont="1" applyFill="1" applyBorder="1" applyAlignment="1">
      <alignment horizontal="center" vertical="center" textRotation="90" wrapText="1"/>
    </xf>
    <xf numFmtId="0" fontId="74" fillId="4" borderId="26" xfId="0" applyFont="1" applyFill="1" applyBorder="1" applyAlignment="1">
      <alignment horizontal="center" vertical="center" textRotation="90" wrapText="1"/>
    </xf>
    <xf numFmtId="0" fontId="95" fillId="4" borderId="78" xfId="0" applyFont="1" applyFill="1" applyBorder="1" applyAlignment="1">
      <alignment horizontal="left" vertical="center" wrapText="1"/>
    </xf>
    <xf numFmtId="0" fontId="95" fillId="4" borderId="43" xfId="0" applyFont="1" applyFill="1" applyBorder="1" applyAlignment="1">
      <alignment horizontal="left" vertical="center" wrapText="1"/>
    </xf>
    <xf numFmtId="4" fontId="0" fillId="0" borderId="77" xfId="0" applyNumberFormat="1" applyFont="1" applyFill="1" applyBorder="1" applyAlignment="1">
      <alignment horizontal="right" vertical="center"/>
    </xf>
    <xf numFmtId="4" fontId="0" fillId="0" borderId="79" xfId="0" applyNumberFormat="1" applyFont="1" applyFill="1" applyBorder="1" applyAlignment="1">
      <alignment vertical="center"/>
    </xf>
    <xf numFmtId="4" fontId="0" fillId="0" borderId="49" xfId="0" applyNumberFormat="1" applyBorder="1" applyAlignment="1">
      <alignment vertical="center"/>
    </xf>
    <xf numFmtId="4" fontId="0" fillId="0" borderId="69" xfId="0" applyNumberFormat="1" applyBorder="1" applyAlignment="1">
      <alignment vertical="center"/>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2 2" xfId="51"/>
    <cellStyle name="Normální 5 2 2 2" xfId="52"/>
    <cellStyle name="Normální 5 2 2 3" xfId="53"/>
    <cellStyle name="Normální 5 2 3" xfId="54"/>
    <cellStyle name="Normální 5 3" xfId="55"/>
    <cellStyle name="Poznámka" xfId="56"/>
    <cellStyle name="Percent" xfId="57"/>
    <cellStyle name="Propojená buňka" xfId="58"/>
    <cellStyle name="Správně" xfId="59"/>
    <cellStyle name="Špat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zoomScale="70" zoomScaleNormal="70" zoomScalePageLayoutView="0" workbookViewId="0" topLeftCell="A1">
      <selection activeCell="E23" sqref="E23:E27"/>
    </sheetView>
  </sheetViews>
  <sheetFormatPr defaultColWidth="9.140625" defaultRowHeight="15"/>
  <cols>
    <col min="1" max="1" width="8.7109375" style="0" customWidth="1"/>
    <col min="2" max="2" width="22.7109375" style="0" customWidth="1"/>
    <col min="3" max="4" width="18.7109375" style="0" customWidth="1"/>
    <col min="5" max="5" width="19.57421875" style="0" customWidth="1"/>
    <col min="6" max="6" width="17.57421875" style="0" customWidth="1"/>
    <col min="7" max="7" width="16.7109375" style="0" customWidth="1"/>
    <col min="8" max="8" width="19.57421875" style="0" customWidth="1"/>
    <col min="9" max="9" width="16.7109375" style="0" customWidth="1"/>
    <col min="10" max="10" width="15.28125" style="0" customWidth="1"/>
    <col min="11" max="11" width="16.421875" style="0" customWidth="1"/>
  </cols>
  <sheetData>
    <row r="1" spans="1:9" ht="57" customHeight="1">
      <c r="A1" s="450" t="s">
        <v>263</v>
      </c>
      <c r="B1" s="450"/>
      <c r="C1" s="450"/>
      <c r="D1" s="450"/>
      <c r="E1" s="450"/>
      <c r="F1" s="450"/>
      <c r="G1" s="450"/>
      <c r="H1" s="450"/>
      <c r="I1" s="450"/>
    </row>
    <row r="2" ht="21" customHeight="1">
      <c r="I2" s="397"/>
    </row>
    <row r="3" spans="1:9" ht="15.75">
      <c r="A3" s="303" t="s">
        <v>264</v>
      </c>
      <c r="B3" s="303"/>
      <c r="C3" s="303"/>
      <c r="D3" s="303"/>
      <c r="E3" s="303"/>
      <c r="F3" s="303"/>
      <c r="G3" s="303"/>
      <c r="H3" s="303"/>
      <c r="I3" s="304" t="s">
        <v>187</v>
      </c>
    </row>
    <row r="4" spans="1:9" ht="32.25" customHeight="1">
      <c r="A4" s="451" t="s">
        <v>1</v>
      </c>
      <c r="B4" s="452"/>
      <c r="C4" s="453" t="s">
        <v>145</v>
      </c>
      <c r="D4" s="455" t="s">
        <v>41</v>
      </c>
      <c r="E4" s="456" t="s">
        <v>42</v>
      </c>
      <c r="F4" s="457"/>
      <c r="G4" s="458"/>
      <c r="H4" s="459" t="s">
        <v>43</v>
      </c>
      <c r="I4" s="459" t="s">
        <v>265</v>
      </c>
    </row>
    <row r="5" spans="1:10" ht="94.5" customHeight="1">
      <c r="A5" s="451"/>
      <c r="B5" s="452"/>
      <c r="C5" s="454"/>
      <c r="D5" s="455"/>
      <c r="E5" s="365" t="s">
        <v>45</v>
      </c>
      <c r="F5" s="305" t="s">
        <v>266</v>
      </c>
      <c r="G5" s="306" t="s">
        <v>146</v>
      </c>
      <c r="H5" s="459"/>
      <c r="I5" s="459"/>
      <c r="J5" s="80"/>
    </row>
    <row r="6" spans="1:9" ht="30" customHeight="1" thickBot="1">
      <c r="A6" s="460" t="s">
        <v>2</v>
      </c>
      <c r="B6" s="461"/>
      <c r="C6" s="307" t="s">
        <v>3</v>
      </c>
      <c r="D6" s="307" t="s">
        <v>4</v>
      </c>
      <c r="E6" s="399" t="s">
        <v>267</v>
      </c>
      <c r="F6" s="308" t="s">
        <v>6</v>
      </c>
      <c r="G6" s="309" t="s">
        <v>7</v>
      </c>
      <c r="H6" s="310" t="s">
        <v>268</v>
      </c>
      <c r="I6" s="310" t="s">
        <v>269</v>
      </c>
    </row>
    <row r="7" spans="1:11" ht="45" customHeight="1" thickBot="1">
      <c r="A7" s="462" t="s">
        <v>296</v>
      </c>
      <c r="B7" s="463"/>
      <c r="C7" s="398">
        <f>C8+C9</f>
        <v>2160397238.12</v>
      </c>
      <c r="D7" s="398">
        <f>D8+D9</f>
        <v>251095082.9</v>
      </c>
      <c r="E7" s="412">
        <f>E8+E9</f>
        <v>72565066.26</v>
      </c>
      <c r="F7" s="311">
        <f>F8+F9</f>
        <v>57161089.160000004</v>
      </c>
      <c r="G7" s="311">
        <f>G8+G9</f>
        <v>15403977.1</v>
      </c>
      <c r="H7" s="404">
        <f>E7/D7</f>
        <v>0.2889943738519939</v>
      </c>
      <c r="I7" s="404">
        <f>E7/C7</f>
        <v>0.033588760890634575</v>
      </c>
      <c r="K7" s="23"/>
    </row>
    <row r="8" spans="1:11" ht="15.75">
      <c r="A8" s="448" t="s">
        <v>137</v>
      </c>
      <c r="B8" s="407" t="s">
        <v>310</v>
      </c>
      <c r="C8" s="408">
        <v>1188105466.11</v>
      </c>
      <c r="D8" s="352">
        <v>21187467.819999997</v>
      </c>
      <c r="E8" s="400">
        <v>3494478.8400000003</v>
      </c>
      <c r="F8" s="346">
        <v>3494478.8400000003</v>
      </c>
      <c r="G8" s="349">
        <v>0</v>
      </c>
      <c r="H8" s="350">
        <v>0.1649314051913921</v>
      </c>
      <c r="I8" s="351">
        <v>0.0029412193948078896</v>
      </c>
      <c r="K8" s="23"/>
    </row>
    <row r="9" spans="1:9" ht="25.5" customHeight="1" thickBot="1">
      <c r="A9" s="449"/>
      <c r="B9" s="347" t="s">
        <v>298</v>
      </c>
      <c r="C9" s="348">
        <f>'KK_sledování '!G46</f>
        <v>972291772.01</v>
      </c>
      <c r="D9" s="425">
        <f>'KK_sledování '!L46</f>
        <v>229907615.08</v>
      </c>
      <c r="E9" s="426">
        <f>'KK_sledování '!M46</f>
        <v>69070587.42</v>
      </c>
      <c r="F9" s="423">
        <f>'KK_sledování '!N46</f>
        <v>53666610.32</v>
      </c>
      <c r="G9" s="334">
        <f>'KK_sledování '!O46</f>
        <v>15403977.1</v>
      </c>
      <c r="H9" s="427">
        <f>'KK_sledování '!P46</f>
        <v>0.3004275756414845</v>
      </c>
      <c r="I9" s="428">
        <f>'KK_sledování '!Q46</f>
        <v>0.07103895086678735</v>
      </c>
    </row>
    <row r="10" spans="1:9" ht="45" customHeight="1">
      <c r="A10" s="487" t="s">
        <v>297</v>
      </c>
      <c r="B10" s="488"/>
      <c r="C10" s="476">
        <f>C12+C13</f>
        <v>5334442950.37</v>
      </c>
      <c r="D10" s="476">
        <f>D12+D13</f>
        <v>894434950.6500001</v>
      </c>
      <c r="E10" s="478">
        <f>E12+E13</f>
        <v>293663026.71</v>
      </c>
      <c r="F10" s="401">
        <f>F12+F13</f>
        <v>328503164.45</v>
      </c>
      <c r="G10" s="480">
        <f>G12+G13</f>
        <v>4252481.510000001</v>
      </c>
      <c r="H10" s="464">
        <v>0.3277656253720499</v>
      </c>
      <c r="I10" s="483">
        <v>0.08282120297551375</v>
      </c>
    </row>
    <row r="11" spans="1:9" ht="30" customHeight="1" thickBot="1">
      <c r="A11" s="474" t="s">
        <v>302</v>
      </c>
      <c r="B11" s="475"/>
      <c r="C11" s="477"/>
      <c r="D11" s="477"/>
      <c r="E11" s="479"/>
      <c r="F11" s="402">
        <f>-(PO_sledován!N46)</f>
        <v>-39092619.25</v>
      </c>
      <c r="G11" s="481"/>
      <c r="H11" s="465"/>
      <c r="I11" s="484"/>
    </row>
    <row r="12" spans="1:9" ht="15.75">
      <c r="A12" s="448" t="s">
        <v>137</v>
      </c>
      <c r="B12" s="407" t="s">
        <v>311</v>
      </c>
      <c r="C12" s="348">
        <v>2175360772.52</v>
      </c>
      <c r="D12" s="352">
        <v>71321160.01</v>
      </c>
      <c r="E12" s="400">
        <v>32504964.61</v>
      </c>
      <c r="F12" s="346">
        <v>32504964.61</v>
      </c>
      <c r="G12" s="349">
        <v>0</v>
      </c>
      <c r="H12" s="350">
        <v>0.4557548503900168</v>
      </c>
      <c r="I12" s="351">
        <v>0.014942332793996888</v>
      </c>
    </row>
    <row r="13" spans="1:9" ht="27.75" customHeight="1">
      <c r="A13" s="482"/>
      <c r="B13" s="347" t="s">
        <v>298</v>
      </c>
      <c r="C13" s="466">
        <f>PO_sledován!G44</f>
        <v>3159082177.85</v>
      </c>
      <c r="D13" s="489">
        <f>PO_sledován!L44</f>
        <v>823113790.6400001</v>
      </c>
      <c r="E13" s="485">
        <f>PO_sledován!M44</f>
        <v>261158062.1</v>
      </c>
      <c r="F13" s="423">
        <f>PO_sledován!N44</f>
        <v>295998199.84</v>
      </c>
      <c r="G13" s="491">
        <f>PO_sledován!O44</f>
        <v>4252481.510000001</v>
      </c>
      <c r="H13" s="468">
        <f>E13/D13</f>
        <v>0.31728063005351953</v>
      </c>
      <c r="I13" s="470">
        <f>E13/C13</f>
        <v>0.08266896756631328</v>
      </c>
    </row>
    <row r="14" spans="1:9" ht="15.75">
      <c r="A14" s="449"/>
      <c r="B14" s="364" t="s">
        <v>276</v>
      </c>
      <c r="C14" s="467"/>
      <c r="D14" s="490"/>
      <c r="E14" s="486"/>
      <c r="F14" s="424">
        <f>F11</f>
        <v>-39092619.25</v>
      </c>
      <c r="G14" s="492"/>
      <c r="H14" s="469"/>
      <c r="I14" s="471"/>
    </row>
    <row r="15" spans="1:9" ht="49.5" customHeight="1" thickBot="1">
      <c r="A15" s="472" t="s">
        <v>270</v>
      </c>
      <c r="B15" s="473"/>
      <c r="C15" s="312" t="s">
        <v>136</v>
      </c>
      <c r="D15" s="313">
        <v>2065000000</v>
      </c>
      <c r="E15" s="314">
        <v>307867530</v>
      </c>
      <c r="F15" s="403">
        <v>307867530</v>
      </c>
      <c r="G15" s="315">
        <v>0</v>
      </c>
      <c r="H15" s="316">
        <v>0.14908839225181597</v>
      </c>
      <c r="I15" s="317" t="s">
        <v>136</v>
      </c>
    </row>
    <row r="16" spans="1:9" ht="32.25" customHeight="1">
      <c r="A16" s="493" t="s">
        <v>0</v>
      </c>
      <c r="B16" s="494"/>
      <c r="C16" s="396">
        <f>C7+C10</f>
        <v>7494840188.49</v>
      </c>
      <c r="D16" s="318">
        <f>D7+D10+D15</f>
        <v>3210530033.55</v>
      </c>
      <c r="E16" s="414">
        <f>E7+E10+E15</f>
        <v>674095622.97</v>
      </c>
      <c r="F16" s="409">
        <f>F7+F10+F11+F15</f>
        <v>654439164.36</v>
      </c>
      <c r="G16" s="410">
        <f>G7+G10</f>
        <v>19656458.61</v>
      </c>
      <c r="H16" s="405" t="s">
        <v>136</v>
      </c>
      <c r="I16" s="406" t="s">
        <v>136</v>
      </c>
    </row>
    <row r="17" spans="1:9" s="94" customFormat="1" ht="15">
      <c r="A17" s="101"/>
      <c r="B17" s="363"/>
      <c r="C17" s="363"/>
      <c r="D17" s="363"/>
      <c r="E17" s="363"/>
      <c r="F17" s="363"/>
      <c r="G17" s="100"/>
      <c r="H17" s="319"/>
      <c r="I17" s="320"/>
    </row>
    <row r="18" spans="1:9" s="94" customFormat="1" ht="12" customHeight="1">
      <c r="A18" s="506"/>
      <c r="B18" s="506"/>
      <c r="C18" s="506"/>
      <c r="D18" s="506"/>
      <c r="E18" s="506"/>
      <c r="F18" s="506"/>
      <c r="G18" s="100"/>
      <c r="H18" s="319"/>
      <c r="I18" s="320"/>
    </row>
    <row r="19" spans="1:9" s="94" customFormat="1" ht="23.25">
      <c r="A19" s="321" t="s">
        <v>271</v>
      </c>
      <c r="B19" s="322"/>
      <c r="C19" s="323"/>
      <c r="D19" s="323"/>
      <c r="E19" s="323"/>
      <c r="F19" s="100"/>
      <c r="G19" s="100"/>
      <c r="H19" s="319"/>
      <c r="I19" s="320"/>
    </row>
    <row r="20" spans="1:9" s="94" customFormat="1" ht="15" customHeight="1">
      <c r="A20" s="322"/>
      <c r="B20" s="322"/>
      <c r="C20" s="323"/>
      <c r="D20" s="323"/>
      <c r="E20" s="323"/>
      <c r="F20" s="100"/>
      <c r="G20" s="100"/>
      <c r="H20" s="319"/>
      <c r="I20" s="320"/>
    </row>
    <row r="21" spans="1:9" s="94" customFormat="1" ht="14.25" customHeight="1" thickBot="1">
      <c r="A21" s="303" t="s">
        <v>272</v>
      </c>
      <c r="B21" s="324"/>
      <c r="C21" s="325"/>
      <c r="D21" s="325"/>
      <c r="E21" s="325"/>
      <c r="F21" s="326"/>
      <c r="G21" s="326"/>
      <c r="H21" s="327"/>
      <c r="I21" s="328"/>
    </row>
    <row r="22" spans="1:11" s="94" customFormat="1" ht="33" customHeight="1" thickBot="1">
      <c r="A22" s="499" t="s">
        <v>273</v>
      </c>
      <c r="B22" s="500"/>
      <c r="C22" s="500"/>
      <c r="D22" s="500"/>
      <c r="E22" s="411">
        <f>E7+E10</f>
        <v>366228092.96999997</v>
      </c>
      <c r="F22" s="508" t="s">
        <v>318</v>
      </c>
      <c r="G22" s="507"/>
      <c r="H22" s="507"/>
      <c r="I22" s="507"/>
      <c r="J22" s="394"/>
      <c r="K22" s="394"/>
    </row>
    <row r="23" spans="1:13" s="94" customFormat="1" ht="30.75" customHeight="1">
      <c r="A23" s="330" t="s">
        <v>137</v>
      </c>
      <c r="B23" s="502" t="s">
        <v>274</v>
      </c>
      <c r="C23" s="502"/>
      <c r="D23" s="503"/>
      <c r="E23" s="395">
        <f>F8+F12+'KK_sledování '!N47+PO_sledován!N45+PO_sledován!N46</f>
        <v>251444347.21</v>
      </c>
      <c r="F23" s="507" t="s">
        <v>275</v>
      </c>
      <c r="G23" s="507"/>
      <c r="H23" s="507"/>
      <c r="I23" s="507"/>
      <c r="J23" s="394"/>
      <c r="K23" s="394"/>
      <c r="M23" s="248"/>
    </row>
    <row r="24" spans="1:11" s="94" customFormat="1" ht="30" customHeight="1">
      <c r="A24" s="331"/>
      <c r="B24" s="504" t="s">
        <v>276</v>
      </c>
      <c r="C24" s="504"/>
      <c r="D24" s="505"/>
      <c r="E24" s="332">
        <f>F11</f>
        <v>-39092619.25</v>
      </c>
      <c r="F24" s="507" t="s">
        <v>277</v>
      </c>
      <c r="G24" s="507"/>
      <c r="H24" s="507"/>
      <c r="I24" s="507"/>
      <c r="J24" s="394"/>
      <c r="K24" s="394"/>
    </row>
    <row r="25" spans="1:11" s="94" customFormat="1" ht="30" customHeight="1">
      <c r="A25" s="331"/>
      <c r="B25" s="495" t="s">
        <v>278</v>
      </c>
      <c r="C25" s="495"/>
      <c r="D25" s="496"/>
      <c r="E25" s="333">
        <f>'KK_sledování '!N48+PO_sledován!N47</f>
        <v>134219906.4</v>
      </c>
      <c r="F25" s="507" t="s">
        <v>275</v>
      </c>
      <c r="G25" s="507"/>
      <c r="H25" s="507"/>
      <c r="I25" s="507"/>
      <c r="J25" s="394"/>
      <c r="K25" s="394"/>
    </row>
    <row r="26" spans="1:11" s="94" customFormat="1" ht="30" customHeight="1">
      <c r="A26" s="331"/>
      <c r="B26" s="497" t="s">
        <v>279</v>
      </c>
      <c r="C26" s="497"/>
      <c r="D26" s="498"/>
      <c r="E26" s="334">
        <f>'KK_sledování '!O48+PO_sledován!O47</f>
        <v>19656458.61</v>
      </c>
      <c r="F26" s="507" t="s">
        <v>275</v>
      </c>
      <c r="G26" s="507"/>
      <c r="H26" s="507"/>
      <c r="I26" s="507"/>
      <c r="J26" s="394"/>
      <c r="K26" s="394"/>
    </row>
    <row r="27" spans="1:11" s="94" customFormat="1" ht="30" customHeight="1">
      <c r="A27" s="499" t="s">
        <v>280</v>
      </c>
      <c r="B27" s="500"/>
      <c r="C27" s="500"/>
      <c r="D27" s="501"/>
      <c r="E27" s="329">
        <v>307867530</v>
      </c>
      <c r="F27" s="507" t="s">
        <v>281</v>
      </c>
      <c r="G27" s="507"/>
      <c r="H27" s="507"/>
      <c r="I27" s="507"/>
      <c r="J27" s="394"/>
      <c r="K27" s="394"/>
    </row>
    <row r="28" spans="1:11" s="94" customFormat="1" ht="36" customHeight="1">
      <c r="A28" s="514" t="s">
        <v>282</v>
      </c>
      <c r="B28" s="515"/>
      <c r="C28" s="515"/>
      <c r="D28" s="516"/>
      <c r="E28" s="413">
        <f>E16</f>
        <v>674095622.97</v>
      </c>
      <c r="F28" s="507" t="s">
        <v>283</v>
      </c>
      <c r="G28" s="507"/>
      <c r="H28" s="507"/>
      <c r="I28" s="507"/>
      <c r="J28" s="394"/>
      <c r="K28" s="394"/>
    </row>
    <row r="29" spans="1:8" ht="15">
      <c r="A29" s="335"/>
      <c r="B29" s="335"/>
      <c r="C29" s="335"/>
      <c r="H29" s="336"/>
    </row>
    <row r="30" spans="1:9" ht="18.75">
      <c r="A30" s="337" t="s">
        <v>284</v>
      </c>
      <c r="B30" s="338"/>
      <c r="C30" s="339"/>
      <c r="D30" s="340"/>
      <c r="E30" s="340"/>
      <c r="F30" s="340"/>
      <c r="G30" s="340"/>
      <c r="H30" s="341"/>
      <c r="I30" s="340"/>
    </row>
    <row r="31" spans="1:9" ht="95.25" customHeight="1">
      <c r="A31" s="342" t="s">
        <v>3</v>
      </c>
      <c r="B31" s="509" t="s">
        <v>145</v>
      </c>
      <c r="C31" s="509"/>
      <c r="D31" s="509"/>
      <c r="E31" s="510" t="s">
        <v>285</v>
      </c>
      <c r="F31" s="510"/>
      <c r="G31" s="510"/>
      <c r="H31" s="510"/>
      <c r="I31" s="510"/>
    </row>
    <row r="32" spans="1:9" ht="66" customHeight="1">
      <c r="A32" s="342" t="s">
        <v>4</v>
      </c>
      <c r="B32" s="509" t="s">
        <v>286</v>
      </c>
      <c r="C32" s="509"/>
      <c r="D32" s="509"/>
      <c r="E32" s="510" t="s">
        <v>287</v>
      </c>
      <c r="F32" s="510"/>
      <c r="G32" s="510"/>
      <c r="H32" s="510"/>
      <c r="I32" s="510"/>
    </row>
    <row r="33" spans="1:9" ht="22.5" customHeight="1">
      <c r="A33" s="342" t="s">
        <v>5</v>
      </c>
      <c r="B33" s="509" t="s">
        <v>288</v>
      </c>
      <c r="C33" s="509"/>
      <c r="D33" s="509"/>
      <c r="E33" s="511" t="s">
        <v>289</v>
      </c>
      <c r="F33" s="512"/>
      <c r="G33" s="512"/>
      <c r="H33" s="512"/>
      <c r="I33" s="513"/>
    </row>
    <row r="34" spans="1:9" ht="96.75" customHeight="1">
      <c r="A34" s="342" t="s">
        <v>6</v>
      </c>
      <c r="B34" s="509" t="s">
        <v>290</v>
      </c>
      <c r="C34" s="509"/>
      <c r="D34" s="509"/>
      <c r="E34" s="510" t="s">
        <v>291</v>
      </c>
      <c r="F34" s="510"/>
      <c r="G34" s="510"/>
      <c r="H34" s="510"/>
      <c r="I34" s="510"/>
    </row>
    <row r="35" spans="1:9" ht="48" customHeight="1">
      <c r="A35" s="342" t="s">
        <v>7</v>
      </c>
      <c r="B35" s="509" t="s">
        <v>292</v>
      </c>
      <c r="C35" s="509"/>
      <c r="D35" s="509"/>
      <c r="E35" s="510" t="s">
        <v>293</v>
      </c>
      <c r="F35" s="510"/>
      <c r="G35" s="510"/>
      <c r="H35" s="510"/>
      <c r="I35" s="510"/>
    </row>
    <row r="36" spans="1:9" ht="69.75" customHeight="1">
      <c r="A36" s="343" t="s">
        <v>8</v>
      </c>
      <c r="B36" s="509" t="s">
        <v>43</v>
      </c>
      <c r="C36" s="509"/>
      <c r="D36" s="509"/>
      <c r="E36" s="510" t="s">
        <v>294</v>
      </c>
      <c r="F36" s="510"/>
      <c r="G36" s="510"/>
      <c r="H36" s="510"/>
      <c r="I36" s="510"/>
    </row>
    <row r="37" spans="1:9" ht="42.75" customHeight="1">
      <c r="A37" s="343" t="s">
        <v>9</v>
      </c>
      <c r="B37" s="509" t="s">
        <v>265</v>
      </c>
      <c r="C37" s="509"/>
      <c r="D37" s="509"/>
      <c r="E37" s="510" t="s">
        <v>295</v>
      </c>
      <c r="F37" s="510"/>
      <c r="G37" s="510"/>
      <c r="H37" s="510"/>
      <c r="I37" s="510"/>
    </row>
    <row r="38" spans="1:8" ht="15.75">
      <c r="A38" s="344"/>
      <c r="B38" s="340"/>
      <c r="C38" s="340"/>
      <c r="D38" s="340"/>
      <c r="E38" s="340"/>
      <c r="F38" s="340"/>
      <c r="G38" s="340"/>
      <c r="H38" s="341"/>
    </row>
    <row r="39" spans="1:8" ht="15.75">
      <c r="A39" s="344"/>
      <c r="B39" s="340"/>
      <c r="C39" s="340"/>
      <c r="D39" s="340"/>
      <c r="E39" s="340"/>
      <c r="F39" s="340"/>
      <c r="G39" s="340"/>
      <c r="H39" s="341"/>
    </row>
    <row r="40" spans="1:8" ht="15.75">
      <c r="A40" s="340"/>
      <c r="B40" s="340"/>
      <c r="C40" s="340"/>
      <c r="D40" s="340"/>
      <c r="E40" s="340"/>
      <c r="F40" s="340"/>
      <c r="G40" s="340"/>
      <c r="H40" s="341"/>
    </row>
    <row r="41" spans="1:8" ht="15.75">
      <c r="A41" s="340"/>
      <c r="B41" s="340"/>
      <c r="C41" s="340"/>
      <c r="D41" s="340"/>
      <c r="E41" s="340"/>
      <c r="F41" s="340"/>
      <c r="G41" s="340"/>
      <c r="H41" s="341"/>
    </row>
    <row r="42" spans="1:8" ht="15.75">
      <c r="A42" s="340"/>
      <c r="B42" s="340"/>
      <c r="C42" s="340"/>
      <c r="D42" s="340"/>
      <c r="E42" s="340"/>
      <c r="F42" s="340"/>
      <c r="G42" s="340"/>
      <c r="H42" s="340"/>
    </row>
    <row r="43" spans="1:8" ht="15.75">
      <c r="A43" s="340"/>
      <c r="B43" s="340"/>
      <c r="C43" s="340"/>
      <c r="D43" s="340"/>
      <c r="E43" s="340"/>
      <c r="F43" s="340"/>
      <c r="G43" s="340"/>
      <c r="H43" s="340"/>
    </row>
    <row r="44" spans="2:3" ht="18.75">
      <c r="B44" s="345"/>
      <c r="C44" s="345"/>
    </row>
    <row r="45" spans="2:3" ht="18.75">
      <c r="B45" s="345"/>
      <c r="C45" s="345"/>
    </row>
    <row r="46" spans="2:3" ht="18.75">
      <c r="B46" s="345"/>
      <c r="C46" s="345"/>
    </row>
    <row r="47" spans="2:3" ht="18.75">
      <c r="B47" s="345"/>
      <c r="C47" s="345"/>
    </row>
    <row r="48" spans="2:3" ht="18.75">
      <c r="B48" s="345"/>
      <c r="C48" s="345"/>
    </row>
    <row r="49" spans="2:3" ht="18.75">
      <c r="B49" s="345"/>
      <c r="C49" s="345"/>
    </row>
    <row r="50" spans="2:3" ht="18.75">
      <c r="B50" s="345"/>
      <c r="C50" s="345"/>
    </row>
  </sheetData>
  <sheetProtection/>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8:A9"/>
    <mergeCell ref="A1:I1"/>
    <mergeCell ref="A4:B5"/>
    <mergeCell ref="C4:C5"/>
    <mergeCell ref="D4:D5"/>
    <mergeCell ref="E4:G4"/>
    <mergeCell ref="H4:H5"/>
    <mergeCell ref="I4:I5"/>
    <mergeCell ref="A6:B6"/>
    <mergeCell ref="A7:B7"/>
  </mergeCells>
  <printOptions/>
  <pageMargins left="0.7086614173228347" right="0.31496062992125984" top="0.7480314960629921" bottom="0.7480314960629921" header="0.31496062992125984" footer="0.31496062992125984"/>
  <pageSetup fitToHeight="1" fitToWidth="1" orientation="portrait" paperSize="9" scale="57" r:id="rId1"/>
  <headerFooter>
    <oddFooter xml:space="preserve">&amp;R&amp;12Zpracoval odbor finanční, stav k 1. 9. 2020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115"/>
  <sheetViews>
    <sheetView zoomScale="70" zoomScaleNormal="70" zoomScaleSheetLayoutView="42" zoomScalePageLayoutView="70" workbookViewId="0" topLeftCell="A31">
      <selection activeCell="R31" sqref="R31"/>
    </sheetView>
  </sheetViews>
  <sheetFormatPr defaultColWidth="9.140625" defaultRowHeight="15"/>
  <cols>
    <col min="1" max="1" width="4.7109375" style="0" customWidth="1"/>
    <col min="2" max="2" width="14.140625" style="0" customWidth="1"/>
    <col min="3" max="3" width="23.421875" style="0" customWidth="1"/>
    <col min="4" max="4" width="16.8515625" style="0" customWidth="1"/>
    <col min="5" max="5" width="11.8515625" style="0" customWidth="1"/>
    <col min="6" max="6" width="8.7109375" style="0" customWidth="1"/>
    <col min="7" max="7" width="18.421875" style="0" customWidth="1"/>
    <col min="8" max="8" width="13.8515625" style="0" customWidth="1"/>
    <col min="9" max="9" width="13.7109375" style="0" customWidth="1"/>
    <col min="10" max="10" width="15.00390625" style="0" customWidth="1"/>
    <col min="11" max="11" width="40.7109375" style="0" customWidth="1"/>
    <col min="12" max="12" width="20.28125" style="0" customWidth="1"/>
    <col min="13" max="13" width="18.00390625" style="0" customWidth="1"/>
    <col min="14" max="14" width="16.7109375" style="0" customWidth="1"/>
    <col min="15" max="15" width="16.421875" style="0" customWidth="1"/>
    <col min="16" max="16" width="14.28125" style="0" customWidth="1"/>
    <col min="17" max="17" width="12.7109375" style="0" customWidth="1"/>
    <col min="18" max="18" width="60.7109375" style="0" customWidth="1"/>
    <col min="20" max="20" width="18.140625" style="0" customWidth="1"/>
  </cols>
  <sheetData>
    <row r="1" spans="1:18" ht="33" customHeight="1">
      <c r="A1" s="366" t="s">
        <v>303</v>
      </c>
      <c r="C1" s="95"/>
      <c r="D1" s="95"/>
      <c r="E1" s="95"/>
      <c r="F1" s="95"/>
      <c r="G1" s="95"/>
      <c r="H1" s="95"/>
      <c r="I1" s="95"/>
      <c r="J1" s="95"/>
      <c r="K1" s="95"/>
      <c r="L1" s="95"/>
      <c r="M1" s="95"/>
      <c r="N1" s="95"/>
      <c r="O1" s="95"/>
      <c r="P1" s="95"/>
      <c r="Q1" s="95"/>
      <c r="R1" s="10"/>
    </row>
    <row r="2" spans="1:18" ht="9.75" customHeight="1">
      <c r="A2" s="366"/>
      <c r="C2" s="95"/>
      <c r="D2" s="95"/>
      <c r="E2" s="95"/>
      <c r="F2" s="95"/>
      <c r="G2" s="95"/>
      <c r="H2" s="95"/>
      <c r="I2" s="95"/>
      <c r="J2" s="95"/>
      <c r="K2" s="95"/>
      <c r="L2" s="95"/>
      <c r="M2" s="95"/>
      <c r="N2" s="95"/>
      <c r="O2" s="95"/>
      <c r="P2" s="95"/>
      <c r="Q2" s="95"/>
      <c r="R2" s="10"/>
    </row>
    <row r="3" spans="1:18" ht="38.25" customHeight="1">
      <c r="A3" s="628" t="s">
        <v>34</v>
      </c>
      <c r="B3" s="622" t="s">
        <v>35</v>
      </c>
      <c r="C3" s="622" t="s">
        <v>29</v>
      </c>
      <c r="D3" s="623" t="s">
        <v>36</v>
      </c>
      <c r="E3" s="622" t="s">
        <v>37</v>
      </c>
      <c r="F3" s="630" t="s">
        <v>183</v>
      </c>
      <c r="G3" s="622" t="s">
        <v>10</v>
      </c>
      <c r="H3" s="623" t="s">
        <v>39</v>
      </c>
      <c r="I3" s="622" t="s">
        <v>40</v>
      </c>
      <c r="J3" s="622" t="s">
        <v>11</v>
      </c>
      <c r="K3" s="625" t="s">
        <v>17</v>
      </c>
      <c r="L3" s="627" t="s">
        <v>41</v>
      </c>
      <c r="M3" s="604" t="s">
        <v>42</v>
      </c>
      <c r="N3" s="605"/>
      <c r="O3" s="606"/>
      <c r="P3" s="607" t="s">
        <v>43</v>
      </c>
      <c r="Q3" s="609" t="s">
        <v>184</v>
      </c>
      <c r="R3" s="617" t="s">
        <v>44</v>
      </c>
    </row>
    <row r="4" spans="1:18" ht="90">
      <c r="A4" s="629"/>
      <c r="B4" s="623"/>
      <c r="C4" s="623"/>
      <c r="D4" s="624"/>
      <c r="E4" s="623"/>
      <c r="F4" s="631"/>
      <c r="G4" s="623"/>
      <c r="H4" s="624"/>
      <c r="I4" s="623"/>
      <c r="J4" s="623"/>
      <c r="K4" s="626"/>
      <c r="L4" s="607"/>
      <c r="M4" s="124" t="s">
        <v>45</v>
      </c>
      <c r="N4" s="125" t="s">
        <v>185</v>
      </c>
      <c r="O4" s="126" t="s">
        <v>186</v>
      </c>
      <c r="P4" s="608"/>
      <c r="Q4" s="610"/>
      <c r="R4" s="618"/>
    </row>
    <row r="5" spans="1:18" ht="26.25" customHeight="1" thickBot="1">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188</v>
      </c>
      <c r="R5" s="132" t="s">
        <v>189</v>
      </c>
    </row>
    <row r="6" spans="1:18" ht="112.5" customHeight="1">
      <c r="A6" s="555">
        <v>2</v>
      </c>
      <c r="B6" s="551" t="s">
        <v>147</v>
      </c>
      <c r="C6" s="551" t="s">
        <v>148</v>
      </c>
      <c r="D6" s="551" t="s">
        <v>63</v>
      </c>
      <c r="E6" s="620" t="s">
        <v>164</v>
      </c>
      <c r="F6" s="551" t="s">
        <v>169</v>
      </c>
      <c r="G6" s="591">
        <v>98003445.05</v>
      </c>
      <c r="H6" s="593" t="s">
        <v>190</v>
      </c>
      <c r="I6" s="551" t="s">
        <v>65</v>
      </c>
      <c r="J6" s="133" t="s">
        <v>66</v>
      </c>
      <c r="K6" s="602" t="s">
        <v>191</v>
      </c>
      <c r="L6" s="134">
        <v>5731781</v>
      </c>
      <c r="M6" s="134">
        <f aca="true" t="shared" si="0" ref="M6:M27">N6+O6</f>
        <v>1464072</v>
      </c>
      <c r="N6" s="135">
        <v>1464072</v>
      </c>
      <c r="O6" s="136">
        <v>0</v>
      </c>
      <c r="P6" s="137">
        <f aca="true" t="shared" si="1" ref="P6:P26">M6/L6</f>
        <v>0.25543055465657183</v>
      </c>
      <c r="Q6" s="640">
        <f>(M6+M7+M8+M9+M10)/G6</f>
        <v>0.015624328300079489</v>
      </c>
      <c r="R6" s="105" t="s">
        <v>313</v>
      </c>
    </row>
    <row r="7" spans="1:18" ht="39" customHeight="1">
      <c r="A7" s="564"/>
      <c r="B7" s="565"/>
      <c r="C7" s="565"/>
      <c r="D7" s="619"/>
      <c r="E7" s="621"/>
      <c r="F7" s="632"/>
      <c r="G7" s="634"/>
      <c r="H7" s="636"/>
      <c r="I7" s="565"/>
      <c r="J7" s="133" t="s">
        <v>149</v>
      </c>
      <c r="K7" s="638"/>
      <c r="L7" s="134">
        <v>1464072</v>
      </c>
      <c r="M7" s="134">
        <f t="shared" si="0"/>
        <v>0</v>
      </c>
      <c r="N7" s="135">
        <v>0</v>
      </c>
      <c r="O7" s="136">
        <v>0</v>
      </c>
      <c r="P7" s="137">
        <f t="shared" si="1"/>
        <v>0</v>
      </c>
      <c r="Q7" s="641"/>
      <c r="R7" s="105" t="s">
        <v>192</v>
      </c>
    </row>
    <row r="8" spans="1:18" ht="98.25" customHeight="1">
      <c r="A8" s="564"/>
      <c r="B8" s="565"/>
      <c r="C8" s="565"/>
      <c r="D8" s="619"/>
      <c r="E8" s="621"/>
      <c r="F8" s="632"/>
      <c r="G8" s="634"/>
      <c r="H8" s="636"/>
      <c r="I8" s="565"/>
      <c r="J8" s="133" t="s">
        <v>193</v>
      </c>
      <c r="K8" s="639"/>
      <c r="L8" s="134">
        <v>26492</v>
      </c>
      <c r="M8" s="134">
        <f t="shared" si="0"/>
        <v>26492</v>
      </c>
      <c r="N8" s="135">
        <v>26492</v>
      </c>
      <c r="O8" s="136">
        <v>0</v>
      </c>
      <c r="P8" s="137">
        <f t="shared" si="1"/>
        <v>1</v>
      </c>
      <c r="Q8" s="641"/>
      <c r="R8" s="105" t="s">
        <v>312</v>
      </c>
    </row>
    <row r="9" spans="1:18" ht="186.75" customHeight="1">
      <c r="A9" s="564"/>
      <c r="B9" s="565"/>
      <c r="C9" s="565"/>
      <c r="D9" s="619"/>
      <c r="E9" s="621"/>
      <c r="F9" s="632"/>
      <c r="G9" s="634"/>
      <c r="H9" s="636"/>
      <c r="I9" s="565"/>
      <c r="J9" s="133" t="s">
        <v>66</v>
      </c>
      <c r="K9" s="602" t="s">
        <v>194</v>
      </c>
      <c r="L9" s="134">
        <v>81346508</v>
      </c>
      <c r="M9" s="134">
        <f t="shared" si="0"/>
        <v>40674</v>
      </c>
      <c r="N9" s="135">
        <v>40674</v>
      </c>
      <c r="O9" s="136">
        <v>0</v>
      </c>
      <c r="P9" s="137">
        <f t="shared" si="1"/>
        <v>0.0005000091706456533</v>
      </c>
      <c r="Q9" s="641"/>
      <c r="R9" s="3" t="s">
        <v>314</v>
      </c>
    </row>
    <row r="10" spans="1:18" ht="97.5" customHeight="1">
      <c r="A10" s="599"/>
      <c r="B10" s="601"/>
      <c r="C10" s="601"/>
      <c r="D10" s="601"/>
      <c r="E10" s="601"/>
      <c r="F10" s="633"/>
      <c r="G10" s="635"/>
      <c r="H10" s="637"/>
      <c r="I10" s="601"/>
      <c r="J10" s="133" t="s">
        <v>150</v>
      </c>
      <c r="K10" s="603"/>
      <c r="L10" s="134">
        <v>40674</v>
      </c>
      <c r="M10" s="134">
        <f t="shared" si="0"/>
        <v>0</v>
      </c>
      <c r="N10" s="135">
        <v>0</v>
      </c>
      <c r="O10" s="136">
        <v>0</v>
      </c>
      <c r="P10" s="137">
        <f t="shared" si="1"/>
        <v>0</v>
      </c>
      <c r="Q10" s="642"/>
      <c r="R10" s="3" t="s">
        <v>195</v>
      </c>
    </row>
    <row r="11" spans="1:18" s="142" customFormat="1" ht="330">
      <c r="A11" s="138">
        <v>6</v>
      </c>
      <c r="B11" s="114" t="s">
        <v>147</v>
      </c>
      <c r="C11" s="114" t="s">
        <v>153</v>
      </c>
      <c r="D11" s="111" t="s">
        <v>63</v>
      </c>
      <c r="E11" s="114" t="s">
        <v>165</v>
      </c>
      <c r="F11" s="114" t="s">
        <v>170</v>
      </c>
      <c r="G11" s="113">
        <v>67542348.04</v>
      </c>
      <c r="H11" s="138" t="s">
        <v>196</v>
      </c>
      <c r="I11" s="119" t="s">
        <v>197</v>
      </c>
      <c r="J11" s="133" t="s">
        <v>66</v>
      </c>
      <c r="K11" s="139" t="s">
        <v>198</v>
      </c>
      <c r="L11" s="134">
        <v>5787124.75</v>
      </c>
      <c r="M11" s="134">
        <f>N11+O11</f>
        <v>2879688</v>
      </c>
      <c r="N11" s="421">
        <v>2879688</v>
      </c>
      <c r="O11" s="136">
        <v>0</v>
      </c>
      <c r="P11" s="137">
        <f t="shared" si="1"/>
        <v>0.49760254433775597</v>
      </c>
      <c r="Q11" s="140">
        <f>M11/G11</f>
        <v>0.04263529598193104</v>
      </c>
      <c r="R11" s="141" t="s">
        <v>356</v>
      </c>
    </row>
    <row r="12" spans="1:18" s="142" customFormat="1" ht="300.75" customHeight="1">
      <c r="A12" s="138">
        <v>7</v>
      </c>
      <c r="B12" s="114" t="s">
        <v>147</v>
      </c>
      <c r="C12" s="114" t="s">
        <v>154</v>
      </c>
      <c r="D12" s="111" t="s">
        <v>63</v>
      </c>
      <c r="E12" s="114" t="s">
        <v>166</v>
      </c>
      <c r="F12" s="114" t="s">
        <v>170</v>
      </c>
      <c r="G12" s="113">
        <v>109809294.19</v>
      </c>
      <c r="H12" s="138" t="s">
        <v>196</v>
      </c>
      <c r="I12" s="119" t="s">
        <v>197</v>
      </c>
      <c r="J12" s="133" t="s">
        <v>66</v>
      </c>
      <c r="K12" s="139" t="s">
        <v>198</v>
      </c>
      <c r="L12" s="134">
        <v>4715937.32</v>
      </c>
      <c r="M12" s="134">
        <f>N12+O12</f>
        <v>4711313</v>
      </c>
      <c r="N12" s="421">
        <v>4711313</v>
      </c>
      <c r="O12" s="136">
        <v>0</v>
      </c>
      <c r="P12" s="137">
        <f t="shared" si="1"/>
        <v>0.9990194271708428</v>
      </c>
      <c r="Q12" s="140">
        <f>M12/G12</f>
        <v>0.042904501251489195</v>
      </c>
      <c r="R12" s="141" t="s">
        <v>357</v>
      </c>
    </row>
    <row r="13" spans="1:18" ht="251.25" customHeight="1">
      <c r="A13" s="598">
        <v>8</v>
      </c>
      <c r="B13" s="600" t="s">
        <v>147</v>
      </c>
      <c r="C13" s="600" t="s">
        <v>155</v>
      </c>
      <c r="D13" s="600" t="s">
        <v>199</v>
      </c>
      <c r="E13" s="600" t="s">
        <v>180</v>
      </c>
      <c r="F13" s="600" t="s">
        <v>200</v>
      </c>
      <c r="G13" s="611">
        <v>5213341.56</v>
      </c>
      <c r="H13" s="598" t="s">
        <v>201</v>
      </c>
      <c r="I13" s="598" t="s">
        <v>224</v>
      </c>
      <c r="J13" s="133" t="s">
        <v>151</v>
      </c>
      <c r="K13" s="613" t="s">
        <v>202</v>
      </c>
      <c r="L13" s="143">
        <v>3263660</v>
      </c>
      <c r="M13" s="143">
        <f>N13+O13</f>
        <v>815915</v>
      </c>
      <c r="N13" s="46">
        <v>815915</v>
      </c>
      <c r="O13" s="144">
        <v>0</v>
      </c>
      <c r="P13" s="145">
        <f t="shared" si="1"/>
        <v>0.25</v>
      </c>
      <c r="Q13" s="615">
        <f>(M13+M14)/G13</f>
        <v>0.1900385747984638</v>
      </c>
      <c r="R13" s="596" t="s">
        <v>362</v>
      </c>
    </row>
    <row r="14" spans="1:18" ht="229.5" customHeight="1">
      <c r="A14" s="599"/>
      <c r="B14" s="601"/>
      <c r="C14" s="601"/>
      <c r="D14" s="601"/>
      <c r="E14" s="601"/>
      <c r="F14" s="601"/>
      <c r="G14" s="612"/>
      <c r="H14" s="599"/>
      <c r="I14" s="599"/>
      <c r="J14" s="118" t="s">
        <v>152</v>
      </c>
      <c r="K14" s="614"/>
      <c r="L14" s="146">
        <v>979098</v>
      </c>
      <c r="M14" s="147">
        <f t="shared" si="0"/>
        <v>174821</v>
      </c>
      <c r="N14" s="148">
        <v>174821</v>
      </c>
      <c r="O14" s="149">
        <v>0</v>
      </c>
      <c r="P14" s="150">
        <f>M14/L14</f>
        <v>0.17855311725690381</v>
      </c>
      <c r="Q14" s="616"/>
      <c r="R14" s="597"/>
    </row>
    <row r="15" spans="1:18" ht="409.5" customHeight="1">
      <c r="A15" s="555">
        <v>9</v>
      </c>
      <c r="B15" s="551" t="s">
        <v>147</v>
      </c>
      <c r="C15" s="551" t="s">
        <v>156</v>
      </c>
      <c r="D15" s="551" t="s">
        <v>199</v>
      </c>
      <c r="E15" s="595" t="s">
        <v>339</v>
      </c>
      <c r="F15" s="551" t="s">
        <v>168</v>
      </c>
      <c r="G15" s="553">
        <v>7683717.46</v>
      </c>
      <c r="H15" s="555" t="s">
        <v>201</v>
      </c>
      <c r="I15" s="555" t="s">
        <v>203</v>
      </c>
      <c r="J15" s="151" t="s">
        <v>151</v>
      </c>
      <c r="K15" s="152" t="s">
        <v>204</v>
      </c>
      <c r="L15" s="153">
        <v>4033239.72</v>
      </c>
      <c r="M15" s="445">
        <f t="shared" si="0"/>
        <v>201662</v>
      </c>
      <c r="N15" s="154">
        <v>201662</v>
      </c>
      <c r="O15" s="155">
        <v>0</v>
      </c>
      <c r="P15" s="156">
        <f t="shared" si="1"/>
        <v>0.05000000347115494</v>
      </c>
      <c r="Q15" s="557">
        <f>(M15+M16)/G15</f>
        <v>0.03528135975994099</v>
      </c>
      <c r="R15" s="104" t="s">
        <v>361</v>
      </c>
    </row>
    <row r="16" spans="1:18" ht="105">
      <c r="A16" s="556"/>
      <c r="B16" s="552"/>
      <c r="C16" s="552"/>
      <c r="D16" s="552"/>
      <c r="E16" s="552"/>
      <c r="F16" s="552"/>
      <c r="G16" s="554"/>
      <c r="H16" s="556"/>
      <c r="I16" s="556"/>
      <c r="J16" s="133" t="s">
        <v>205</v>
      </c>
      <c r="K16" s="157" t="s">
        <v>206</v>
      </c>
      <c r="L16" s="134">
        <v>201662</v>
      </c>
      <c r="M16" s="445">
        <f t="shared" si="0"/>
        <v>69430</v>
      </c>
      <c r="N16" s="135">
        <v>69430</v>
      </c>
      <c r="O16" s="136">
        <v>0</v>
      </c>
      <c r="P16" s="137">
        <v>0</v>
      </c>
      <c r="Q16" s="550"/>
      <c r="R16" s="104" t="s">
        <v>363</v>
      </c>
    </row>
    <row r="17" spans="1:18" ht="323.25" customHeight="1">
      <c r="A17" s="555">
        <v>10</v>
      </c>
      <c r="B17" s="551" t="s">
        <v>147</v>
      </c>
      <c r="C17" s="551" t="s">
        <v>157</v>
      </c>
      <c r="D17" s="551" t="s">
        <v>207</v>
      </c>
      <c r="E17" s="551" t="s">
        <v>181</v>
      </c>
      <c r="F17" s="551" t="s">
        <v>167</v>
      </c>
      <c r="G17" s="591">
        <v>13179425.42</v>
      </c>
      <c r="H17" s="593" t="s">
        <v>196</v>
      </c>
      <c r="I17" s="555" t="s">
        <v>208</v>
      </c>
      <c r="J17" s="158" t="s">
        <v>151</v>
      </c>
      <c r="K17" s="534" t="s">
        <v>158</v>
      </c>
      <c r="L17" s="153">
        <v>101336.35</v>
      </c>
      <c r="M17" s="153">
        <f t="shared" si="0"/>
        <v>0</v>
      </c>
      <c r="N17" s="171">
        <v>0</v>
      </c>
      <c r="O17" s="155">
        <v>0</v>
      </c>
      <c r="P17" s="156">
        <f t="shared" si="1"/>
        <v>0</v>
      </c>
      <c r="Q17" s="557">
        <f>(M17+M18)/G17</f>
        <v>0</v>
      </c>
      <c r="R17" s="104" t="s">
        <v>359</v>
      </c>
    </row>
    <row r="18" spans="1:18" ht="145.5" customHeight="1">
      <c r="A18" s="556"/>
      <c r="B18" s="552"/>
      <c r="C18" s="552"/>
      <c r="D18" s="552"/>
      <c r="E18" s="552"/>
      <c r="F18" s="552"/>
      <c r="G18" s="592"/>
      <c r="H18" s="594"/>
      <c r="I18" s="556"/>
      <c r="J18" s="440" t="s">
        <v>152</v>
      </c>
      <c r="K18" s="590"/>
      <c r="L18" s="153">
        <v>20269</v>
      </c>
      <c r="M18" s="159">
        <v>0</v>
      </c>
      <c r="N18" s="171">
        <v>0</v>
      </c>
      <c r="O18" s="155">
        <v>0</v>
      </c>
      <c r="P18" s="156">
        <f t="shared" si="1"/>
        <v>0</v>
      </c>
      <c r="Q18" s="549"/>
      <c r="R18" s="104" t="s">
        <v>322</v>
      </c>
    </row>
    <row r="19" spans="1:18" ht="15">
      <c r="A19" s="555">
        <v>11</v>
      </c>
      <c r="B19" s="551" t="s">
        <v>147</v>
      </c>
      <c r="C19" s="551" t="s">
        <v>209</v>
      </c>
      <c r="D19" s="551" t="s">
        <v>207</v>
      </c>
      <c r="E19" s="551" t="s">
        <v>182</v>
      </c>
      <c r="F19" s="551" t="s">
        <v>167</v>
      </c>
      <c r="G19" s="553">
        <v>11568526.63</v>
      </c>
      <c r="H19" s="555" t="s">
        <v>196</v>
      </c>
      <c r="I19" s="555" t="s">
        <v>208</v>
      </c>
      <c r="J19" s="563" t="s">
        <v>151</v>
      </c>
      <c r="K19" s="534" t="s">
        <v>210</v>
      </c>
      <c r="L19" s="584">
        <v>2675450.1</v>
      </c>
      <c r="M19" s="584">
        <f t="shared" si="0"/>
        <v>2318724</v>
      </c>
      <c r="N19" s="586">
        <v>2318724</v>
      </c>
      <c r="O19" s="588">
        <v>0</v>
      </c>
      <c r="P19" s="557">
        <f t="shared" si="1"/>
        <v>0.8666668834526198</v>
      </c>
      <c r="Q19" s="557">
        <f>(M19+M21)/G19</f>
        <v>0.4008676427276375</v>
      </c>
      <c r="R19" s="570" t="s">
        <v>376</v>
      </c>
    </row>
    <row r="20" spans="1:18" ht="379.5" customHeight="1">
      <c r="A20" s="564"/>
      <c r="B20" s="565"/>
      <c r="C20" s="565"/>
      <c r="D20" s="565"/>
      <c r="E20" s="565"/>
      <c r="F20" s="565"/>
      <c r="G20" s="566"/>
      <c r="H20" s="564"/>
      <c r="I20" s="564"/>
      <c r="J20" s="548"/>
      <c r="K20" s="535"/>
      <c r="L20" s="585"/>
      <c r="M20" s="585"/>
      <c r="N20" s="587"/>
      <c r="O20" s="589"/>
      <c r="P20" s="550"/>
      <c r="Q20" s="549"/>
      <c r="R20" s="571"/>
    </row>
    <row r="21" spans="1:18" ht="91.5" customHeight="1">
      <c r="A21" s="556"/>
      <c r="B21" s="552"/>
      <c r="C21" s="552"/>
      <c r="D21" s="552"/>
      <c r="E21" s="552"/>
      <c r="F21" s="552"/>
      <c r="G21" s="554"/>
      <c r="H21" s="556"/>
      <c r="I21" s="556"/>
      <c r="J21" s="440" t="s">
        <v>152</v>
      </c>
      <c r="K21" s="590"/>
      <c r="L21" s="153">
        <v>2318724</v>
      </c>
      <c r="M21" s="153">
        <f t="shared" si="0"/>
        <v>2318724</v>
      </c>
      <c r="N21" s="154">
        <v>2318724</v>
      </c>
      <c r="O21" s="155">
        <v>0</v>
      </c>
      <c r="P21" s="156">
        <f t="shared" si="1"/>
        <v>1</v>
      </c>
      <c r="Q21" s="550"/>
      <c r="R21" s="104" t="s">
        <v>377</v>
      </c>
    </row>
    <row r="22" spans="1:20" ht="240">
      <c r="A22" s="555">
        <v>12</v>
      </c>
      <c r="B22" s="551" t="s">
        <v>147</v>
      </c>
      <c r="C22" s="551" t="s">
        <v>211</v>
      </c>
      <c r="D22" s="551" t="s">
        <v>212</v>
      </c>
      <c r="E22" s="572" t="s">
        <v>179</v>
      </c>
      <c r="F22" s="551" t="s">
        <v>171</v>
      </c>
      <c r="G22" s="575">
        <v>87687163</v>
      </c>
      <c r="H22" s="578" t="s">
        <v>196</v>
      </c>
      <c r="I22" s="581" t="s">
        <v>213</v>
      </c>
      <c r="J22" s="114" t="s">
        <v>214</v>
      </c>
      <c r="K22" s="567" t="s">
        <v>215</v>
      </c>
      <c r="L22" s="568">
        <v>62041955.82</v>
      </c>
      <c r="M22" s="153">
        <f t="shared" si="0"/>
        <v>0</v>
      </c>
      <c r="N22" s="171">
        <v>0</v>
      </c>
      <c r="O22" s="155">
        <v>0</v>
      </c>
      <c r="P22" s="557">
        <f>(M22+M23)/L22</f>
        <v>3.467363289192968E-05</v>
      </c>
      <c r="Q22" s="549">
        <f>(N22+N23+M24)/G22</f>
        <v>0.12931047546834193</v>
      </c>
      <c r="R22" s="104" t="s">
        <v>375</v>
      </c>
      <c r="T22" s="23"/>
    </row>
    <row r="23" spans="1:18" ht="195">
      <c r="A23" s="564"/>
      <c r="B23" s="565"/>
      <c r="C23" s="565"/>
      <c r="D23" s="565"/>
      <c r="E23" s="573"/>
      <c r="F23" s="565"/>
      <c r="G23" s="576"/>
      <c r="H23" s="579"/>
      <c r="I23" s="582"/>
      <c r="J23" s="116" t="s">
        <v>350</v>
      </c>
      <c r="K23" s="536"/>
      <c r="L23" s="569"/>
      <c r="M23" s="153">
        <f t="shared" si="0"/>
        <v>2151.22</v>
      </c>
      <c r="N23" s="154">
        <v>2151.22</v>
      </c>
      <c r="O23" s="155">
        <v>0</v>
      </c>
      <c r="P23" s="550"/>
      <c r="Q23" s="549"/>
      <c r="R23" s="161" t="s">
        <v>374</v>
      </c>
    </row>
    <row r="24" spans="1:18" ht="75">
      <c r="A24" s="556"/>
      <c r="B24" s="552"/>
      <c r="C24" s="552"/>
      <c r="D24" s="552"/>
      <c r="E24" s="574"/>
      <c r="F24" s="552"/>
      <c r="G24" s="577"/>
      <c r="H24" s="580"/>
      <c r="I24" s="583"/>
      <c r="J24" s="443" t="s">
        <v>351</v>
      </c>
      <c r="K24" s="157" t="s">
        <v>216</v>
      </c>
      <c r="L24" s="153">
        <v>11336717.52</v>
      </c>
      <c r="M24" s="153">
        <f t="shared" si="0"/>
        <v>11336717.52</v>
      </c>
      <c r="N24" s="162">
        <v>0</v>
      </c>
      <c r="O24" s="136">
        <v>11336717.52</v>
      </c>
      <c r="P24" s="156">
        <f t="shared" si="1"/>
        <v>1</v>
      </c>
      <c r="Q24" s="549"/>
      <c r="R24" s="105" t="s">
        <v>364</v>
      </c>
    </row>
    <row r="25" spans="1:18" ht="125.25" customHeight="1">
      <c r="A25" s="370">
        <v>16</v>
      </c>
      <c r="B25" s="163" t="s">
        <v>147</v>
      </c>
      <c r="C25" s="163" t="s">
        <v>159</v>
      </c>
      <c r="D25" s="163" t="s">
        <v>217</v>
      </c>
      <c r="E25" s="164" t="s">
        <v>218</v>
      </c>
      <c r="F25" s="163" t="s">
        <v>219</v>
      </c>
      <c r="G25" s="122">
        <v>87252251.98</v>
      </c>
      <c r="H25" s="122" t="s">
        <v>196</v>
      </c>
      <c r="I25" s="2" t="s">
        <v>220</v>
      </c>
      <c r="J25" s="444" t="s">
        <v>352</v>
      </c>
      <c r="K25" s="157" t="s">
        <v>221</v>
      </c>
      <c r="L25" s="134">
        <v>269934.52</v>
      </c>
      <c r="M25" s="134">
        <f t="shared" si="0"/>
        <v>269934.52</v>
      </c>
      <c r="N25" s="165">
        <v>269934.52</v>
      </c>
      <c r="O25" s="136">
        <v>0</v>
      </c>
      <c r="P25" s="137">
        <f t="shared" si="1"/>
        <v>1</v>
      </c>
      <c r="Q25" s="166">
        <f>M25/G25</f>
        <v>0.0030937255357245622</v>
      </c>
      <c r="R25" s="105" t="s">
        <v>317</v>
      </c>
    </row>
    <row r="26" spans="1:18" ht="408" customHeight="1">
      <c r="A26" s="416">
        <v>19</v>
      </c>
      <c r="B26" s="415" t="s">
        <v>147</v>
      </c>
      <c r="C26" s="415" t="s">
        <v>160</v>
      </c>
      <c r="D26" s="415" t="s">
        <v>222</v>
      </c>
      <c r="E26" s="415" t="s">
        <v>172</v>
      </c>
      <c r="F26" s="415" t="s">
        <v>173</v>
      </c>
      <c r="G26" s="417">
        <v>144128467</v>
      </c>
      <c r="H26" s="418" t="s">
        <v>223</v>
      </c>
      <c r="I26" s="419" t="s">
        <v>224</v>
      </c>
      <c r="J26" s="151" t="s">
        <v>151</v>
      </c>
      <c r="K26" s="420" t="s">
        <v>225</v>
      </c>
      <c r="L26" s="167">
        <v>9222024</v>
      </c>
      <c r="M26" s="167">
        <f t="shared" si="0"/>
        <v>9222024</v>
      </c>
      <c r="N26" s="168">
        <v>9222024</v>
      </c>
      <c r="O26" s="169">
        <v>0</v>
      </c>
      <c r="P26" s="170">
        <f t="shared" si="1"/>
        <v>1</v>
      </c>
      <c r="Q26" s="170">
        <f>M26/G26</f>
        <v>0.0639847504934608</v>
      </c>
      <c r="R26" s="422" t="s">
        <v>371</v>
      </c>
    </row>
    <row r="27" spans="1:18" ht="408.75" customHeight="1">
      <c r="A27" s="163">
        <v>26</v>
      </c>
      <c r="B27" s="163" t="s">
        <v>147</v>
      </c>
      <c r="C27" s="163" t="s">
        <v>174</v>
      </c>
      <c r="D27" s="163" t="s">
        <v>106</v>
      </c>
      <c r="E27" s="172" t="s">
        <v>175</v>
      </c>
      <c r="F27" s="173" t="s">
        <v>226</v>
      </c>
      <c r="G27" s="122">
        <v>32851203.19</v>
      </c>
      <c r="H27" s="122" t="s">
        <v>227</v>
      </c>
      <c r="I27" s="2" t="s">
        <v>228</v>
      </c>
      <c r="J27" s="174" t="s">
        <v>13</v>
      </c>
      <c r="K27" s="175" t="s">
        <v>229</v>
      </c>
      <c r="L27" s="123">
        <v>732271.43</v>
      </c>
      <c r="M27" s="153">
        <f t="shared" si="0"/>
        <v>732271.43</v>
      </c>
      <c r="N27" s="176">
        <v>732271.43</v>
      </c>
      <c r="O27" s="177">
        <v>0</v>
      </c>
      <c r="P27" s="178">
        <f aca="true" t="shared" si="2" ref="P27:P46">M27/L27</f>
        <v>1</v>
      </c>
      <c r="Q27" s="156">
        <f>M27/G27</f>
        <v>0.022290551300809144</v>
      </c>
      <c r="R27" s="179" t="s">
        <v>373</v>
      </c>
    </row>
    <row r="28" spans="1:18" ht="180">
      <c r="A28" s="555">
        <v>27</v>
      </c>
      <c r="B28" s="551" t="s">
        <v>147</v>
      </c>
      <c r="C28" s="551" t="s">
        <v>161</v>
      </c>
      <c r="D28" s="551" t="s">
        <v>106</v>
      </c>
      <c r="E28" s="551" t="s">
        <v>162</v>
      </c>
      <c r="F28" s="551" t="s">
        <v>230</v>
      </c>
      <c r="G28" s="553">
        <v>37057739.19</v>
      </c>
      <c r="H28" s="555" t="s">
        <v>196</v>
      </c>
      <c r="I28" s="555" t="s">
        <v>224</v>
      </c>
      <c r="J28" s="158" t="s">
        <v>66</v>
      </c>
      <c r="K28" s="157" t="s">
        <v>231</v>
      </c>
      <c r="L28" s="134">
        <v>5932670.27</v>
      </c>
      <c r="M28" s="134">
        <f>N28+O28</f>
        <v>5932671</v>
      </c>
      <c r="N28" s="160">
        <v>5932671</v>
      </c>
      <c r="O28" s="180">
        <v>0</v>
      </c>
      <c r="P28" s="170">
        <f t="shared" si="2"/>
        <v>1.0000001230474587</v>
      </c>
      <c r="Q28" s="557">
        <f>(M28+M29)/G28</f>
        <v>0.1600926319218342</v>
      </c>
      <c r="R28" s="105" t="s">
        <v>315</v>
      </c>
    </row>
    <row r="29" spans="1:18" ht="48" customHeight="1">
      <c r="A29" s="556"/>
      <c r="B29" s="552"/>
      <c r="C29" s="552"/>
      <c r="D29" s="552"/>
      <c r="E29" s="552"/>
      <c r="F29" s="552"/>
      <c r="G29" s="554"/>
      <c r="H29" s="556"/>
      <c r="I29" s="556"/>
      <c r="J29" s="112" t="s">
        <v>232</v>
      </c>
      <c r="K29" s="181" t="s">
        <v>118</v>
      </c>
      <c r="L29" s="182">
        <v>0</v>
      </c>
      <c r="M29" s="159">
        <v>0</v>
      </c>
      <c r="N29" s="171">
        <v>0</v>
      </c>
      <c r="O29" s="171">
        <v>0</v>
      </c>
      <c r="P29" s="170">
        <v>0</v>
      </c>
      <c r="Q29" s="549"/>
      <c r="R29" s="105" t="s">
        <v>233</v>
      </c>
    </row>
    <row r="30" spans="1:18" ht="250.5" customHeight="1">
      <c r="A30" s="555">
        <v>28</v>
      </c>
      <c r="B30" s="551" t="s">
        <v>147</v>
      </c>
      <c r="C30" s="551" t="s">
        <v>163</v>
      </c>
      <c r="D30" s="551" t="s">
        <v>106</v>
      </c>
      <c r="E30" s="551" t="s">
        <v>177</v>
      </c>
      <c r="F30" s="551" t="s">
        <v>226</v>
      </c>
      <c r="G30" s="553">
        <v>135462141.78</v>
      </c>
      <c r="H30" s="555" t="s">
        <v>196</v>
      </c>
      <c r="I30" s="555" t="s">
        <v>224</v>
      </c>
      <c r="J30" s="563" t="s">
        <v>13</v>
      </c>
      <c r="K30" s="181" t="s">
        <v>234</v>
      </c>
      <c r="L30" s="134">
        <v>344617.16</v>
      </c>
      <c r="M30" s="153">
        <f>N30+O30</f>
        <v>344617.16</v>
      </c>
      <c r="N30" s="154">
        <v>344617.16</v>
      </c>
      <c r="O30" s="180">
        <v>0</v>
      </c>
      <c r="P30" s="170">
        <f t="shared" si="2"/>
        <v>1</v>
      </c>
      <c r="Q30" s="549">
        <f>(M30+M31+M32+M33+M34+M35)/G30</f>
        <v>0.1894192092553226</v>
      </c>
      <c r="R30" s="105" t="s">
        <v>365</v>
      </c>
    </row>
    <row r="31" spans="1:23" ht="409.5" customHeight="1">
      <c r="A31" s="564"/>
      <c r="B31" s="565"/>
      <c r="C31" s="565"/>
      <c r="D31" s="565"/>
      <c r="E31" s="565"/>
      <c r="F31" s="565"/>
      <c r="G31" s="566"/>
      <c r="H31" s="564"/>
      <c r="I31" s="564"/>
      <c r="J31" s="545"/>
      <c r="K31" s="183" t="s">
        <v>235</v>
      </c>
      <c r="L31" s="184">
        <v>1779352.04</v>
      </c>
      <c r="M31" s="153">
        <f>N31+O31</f>
        <v>1779352.04</v>
      </c>
      <c r="N31" s="185">
        <v>1779352.04</v>
      </c>
      <c r="O31" s="186">
        <v>0</v>
      </c>
      <c r="P31" s="178">
        <f t="shared" si="2"/>
        <v>1</v>
      </c>
      <c r="Q31" s="549"/>
      <c r="R31" s="187" t="s">
        <v>372</v>
      </c>
      <c r="U31" s="188"/>
      <c r="V31" s="29"/>
      <c r="W31" s="29"/>
    </row>
    <row r="32" spans="1:18" ht="231.75" customHeight="1">
      <c r="A32" s="564"/>
      <c r="B32" s="565"/>
      <c r="C32" s="565"/>
      <c r="D32" s="565"/>
      <c r="E32" s="565"/>
      <c r="F32" s="565"/>
      <c r="G32" s="566"/>
      <c r="H32" s="564"/>
      <c r="I32" s="564"/>
      <c r="J32" s="112" t="s">
        <v>66</v>
      </c>
      <c r="K32" s="181" t="s">
        <v>236</v>
      </c>
      <c r="L32" s="134">
        <v>23435162.29</v>
      </c>
      <c r="M32" s="153">
        <f>N32+O32</f>
        <v>23435162.58</v>
      </c>
      <c r="N32" s="160">
        <v>19367903</v>
      </c>
      <c r="O32" s="180">
        <v>4067259.58</v>
      </c>
      <c r="P32" s="170">
        <f t="shared" si="2"/>
        <v>1.0000000123745676</v>
      </c>
      <c r="Q32" s="549"/>
      <c r="R32" s="105" t="s">
        <v>316</v>
      </c>
    </row>
    <row r="33" spans="1:18" ht="30">
      <c r="A33" s="564"/>
      <c r="B33" s="565"/>
      <c r="C33" s="565"/>
      <c r="D33" s="565"/>
      <c r="E33" s="565"/>
      <c r="F33" s="565"/>
      <c r="G33" s="566"/>
      <c r="H33" s="564"/>
      <c r="I33" s="564"/>
      <c r="J33" s="112" t="s">
        <v>232</v>
      </c>
      <c r="K33" s="181" t="s">
        <v>118</v>
      </c>
      <c r="L33" s="134">
        <v>0</v>
      </c>
      <c r="M33" s="134">
        <v>0</v>
      </c>
      <c r="N33" s="189">
        <v>0</v>
      </c>
      <c r="O33" s="190">
        <v>0</v>
      </c>
      <c r="P33" s="170">
        <v>0</v>
      </c>
      <c r="Q33" s="549"/>
      <c r="R33" s="105" t="s">
        <v>237</v>
      </c>
    </row>
    <row r="34" spans="1:18" ht="30">
      <c r="A34" s="564"/>
      <c r="B34" s="565"/>
      <c r="C34" s="565"/>
      <c r="D34" s="565"/>
      <c r="E34" s="565"/>
      <c r="F34" s="565"/>
      <c r="G34" s="566"/>
      <c r="H34" s="564"/>
      <c r="I34" s="564"/>
      <c r="J34" s="112" t="s">
        <v>232</v>
      </c>
      <c r="K34" s="181" t="s">
        <v>118</v>
      </c>
      <c r="L34" s="134">
        <v>0</v>
      </c>
      <c r="M34" s="134">
        <v>0</v>
      </c>
      <c r="N34" s="189">
        <v>0</v>
      </c>
      <c r="O34" s="190">
        <v>0</v>
      </c>
      <c r="P34" s="170">
        <v>0</v>
      </c>
      <c r="Q34" s="549"/>
      <c r="R34" s="105" t="s">
        <v>238</v>
      </c>
    </row>
    <row r="35" spans="1:18" ht="385.5" customHeight="1">
      <c r="A35" s="556"/>
      <c r="B35" s="552"/>
      <c r="C35" s="552"/>
      <c r="D35" s="552"/>
      <c r="E35" s="552"/>
      <c r="F35" s="552"/>
      <c r="G35" s="554"/>
      <c r="H35" s="556"/>
      <c r="I35" s="556"/>
      <c r="J35" s="112" t="s">
        <v>239</v>
      </c>
      <c r="K35" s="181" t="s">
        <v>240</v>
      </c>
      <c r="L35" s="134">
        <v>100000</v>
      </c>
      <c r="M35" s="153">
        <f>N35+O35</f>
        <v>100000</v>
      </c>
      <c r="N35" s="154">
        <v>100000</v>
      </c>
      <c r="O35" s="180">
        <v>0</v>
      </c>
      <c r="P35" s="178">
        <f t="shared" si="2"/>
        <v>1</v>
      </c>
      <c r="Q35" s="550"/>
      <c r="R35" s="105" t="s">
        <v>366</v>
      </c>
    </row>
    <row r="36" spans="1:18" ht="122.25" customHeight="1">
      <c r="A36" s="529">
        <v>35</v>
      </c>
      <c r="B36" s="529" t="s">
        <v>147</v>
      </c>
      <c r="C36" s="539" t="s">
        <v>241</v>
      </c>
      <c r="D36" s="542" t="s">
        <v>242</v>
      </c>
      <c r="E36" s="532" t="s">
        <v>348</v>
      </c>
      <c r="F36" s="546" t="s">
        <v>349</v>
      </c>
      <c r="G36" s="523">
        <v>34262039.27</v>
      </c>
      <c r="H36" s="526" t="s">
        <v>243</v>
      </c>
      <c r="I36" s="529" t="s">
        <v>244</v>
      </c>
      <c r="J36" s="532" t="s">
        <v>151</v>
      </c>
      <c r="K36" s="534" t="s">
        <v>245</v>
      </c>
      <c r="L36" s="537">
        <v>2400</v>
      </c>
      <c r="M36" s="153">
        <f>N36+O36</f>
        <v>75</v>
      </c>
      <c r="N36" s="191">
        <v>75</v>
      </c>
      <c r="O36" s="180">
        <v>0</v>
      </c>
      <c r="P36" s="557">
        <f>(M36+M37)/L36</f>
        <v>0.9504166666666667</v>
      </c>
      <c r="Q36" s="558">
        <f>(M36+M37+M38)/G36</f>
        <v>9.821365195113792E-05</v>
      </c>
      <c r="R36" s="561" t="s">
        <v>323</v>
      </c>
    </row>
    <row r="37" spans="1:18" ht="142.5" customHeight="1">
      <c r="A37" s="530"/>
      <c r="B37" s="530"/>
      <c r="C37" s="540"/>
      <c r="D37" s="543"/>
      <c r="E37" s="545"/>
      <c r="F37" s="547"/>
      <c r="G37" s="524"/>
      <c r="H37" s="527"/>
      <c r="I37" s="530"/>
      <c r="J37" s="533"/>
      <c r="K37" s="535"/>
      <c r="L37" s="538"/>
      <c r="M37" s="153">
        <f>N37+O37</f>
        <v>2206</v>
      </c>
      <c r="N37" s="192">
        <v>2206</v>
      </c>
      <c r="O37" s="180">
        <v>0</v>
      </c>
      <c r="P37" s="550"/>
      <c r="Q37" s="559"/>
      <c r="R37" s="562"/>
    </row>
    <row r="38" spans="1:18" ht="120">
      <c r="A38" s="530"/>
      <c r="B38" s="530"/>
      <c r="C38" s="540"/>
      <c r="D38" s="543"/>
      <c r="E38" s="545"/>
      <c r="F38" s="547"/>
      <c r="G38" s="524"/>
      <c r="H38" s="527"/>
      <c r="I38" s="530"/>
      <c r="J38" s="118" t="s">
        <v>246</v>
      </c>
      <c r="K38" s="536"/>
      <c r="L38" s="193">
        <v>1084</v>
      </c>
      <c r="M38" s="153">
        <f>N38+O38</f>
        <v>1084</v>
      </c>
      <c r="N38" s="192">
        <v>1084</v>
      </c>
      <c r="O38" s="180">
        <v>0</v>
      </c>
      <c r="P38" s="170">
        <f t="shared" si="2"/>
        <v>1</v>
      </c>
      <c r="Q38" s="559"/>
      <c r="R38" s="194" t="s">
        <v>324</v>
      </c>
    </row>
    <row r="39" spans="1:18" ht="92.25" customHeight="1">
      <c r="A39" s="531"/>
      <c r="B39" s="531"/>
      <c r="C39" s="541"/>
      <c r="D39" s="544"/>
      <c r="E39" s="533"/>
      <c r="F39" s="548"/>
      <c r="G39" s="525"/>
      <c r="H39" s="528"/>
      <c r="I39" s="531"/>
      <c r="J39" s="118" t="s">
        <v>247</v>
      </c>
      <c r="K39" s="120" t="s">
        <v>248</v>
      </c>
      <c r="L39" s="193">
        <v>56.79</v>
      </c>
      <c r="M39" s="153">
        <f>N39+O39</f>
        <v>56.79</v>
      </c>
      <c r="N39" s="192">
        <v>56.79</v>
      </c>
      <c r="O39" s="180">
        <v>0</v>
      </c>
      <c r="P39" s="170">
        <f t="shared" si="2"/>
        <v>1</v>
      </c>
      <c r="Q39" s="560"/>
      <c r="R39" s="434" t="s">
        <v>325</v>
      </c>
    </row>
    <row r="40" spans="1:18" ht="165">
      <c r="A40" s="103">
        <v>36</v>
      </c>
      <c r="B40" s="114" t="s">
        <v>147</v>
      </c>
      <c r="C40" s="108" t="s">
        <v>249</v>
      </c>
      <c r="D40" s="107" t="s">
        <v>242</v>
      </c>
      <c r="E40" s="354" t="s">
        <v>340</v>
      </c>
      <c r="F40" s="440" t="s">
        <v>347</v>
      </c>
      <c r="G40" s="106">
        <v>5000000</v>
      </c>
      <c r="H40" s="195" t="s">
        <v>243</v>
      </c>
      <c r="I40" s="112" t="s">
        <v>244</v>
      </c>
      <c r="J40" s="112" t="s">
        <v>354</v>
      </c>
      <c r="K40" s="437" t="s">
        <v>250</v>
      </c>
      <c r="L40" s="196">
        <v>95000</v>
      </c>
      <c r="M40" s="153">
        <f>N40+O40</f>
        <v>95000</v>
      </c>
      <c r="N40" s="154">
        <v>95000</v>
      </c>
      <c r="O40" s="180">
        <v>0</v>
      </c>
      <c r="P40" s="170">
        <f t="shared" si="2"/>
        <v>1</v>
      </c>
      <c r="Q40" s="197">
        <f>M40/G40</f>
        <v>0.019</v>
      </c>
      <c r="R40" s="109" t="s">
        <v>332</v>
      </c>
    </row>
    <row r="41" spans="1:18" ht="87" customHeight="1">
      <c r="A41" s="103">
        <v>37</v>
      </c>
      <c r="B41" s="114" t="s">
        <v>147</v>
      </c>
      <c r="C41" s="108" t="s">
        <v>251</v>
      </c>
      <c r="D41" s="107" t="s">
        <v>242</v>
      </c>
      <c r="E41" s="439" t="s">
        <v>345</v>
      </c>
      <c r="F41" s="440" t="s">
        <v>346</v>
      </c>
      <c r="G41" s="106">
        <v>6335700</v>
      </c>
      <c r="H41" s="195" t="s">
        <v>243</v>
      </c>
      <c r="I41" s="112" t="s">
        <v>224</v>
      </c>
      <c r="J41" s="112" t="s">
        <v>354</v>
      </c>
      <c r="K41" s="181" t="s">
        <v>252</v>
      </c>
      <c r="L41" s="196">
        <v>2099.83</v>
      </c>
      <c r="M41" s="153">
        <f>N41+O41</f>
        <v>2099.83</v>
      </c>
      <c r="N41" s="154">
        <v>2099.83</v>
      </c>
      <c r="O41" s="171">
        <v>0</v>
      </c>
      <c r="P41" s="170">
        <v>1</v>
      </c>
      <c r="Q41" s="197">
        <f>M41/G41</f>
        <v>0.0003314282557570592</v>
      </c>
      <c r="R41" s="109" t="s">
        <v>334</v>
      </c>
    </row>
    <row r="42" spans="1:18" ht="330">
      <c r="A42" s="121">
        <v>39</v>
      </c>
      <c r="B42" s="115" t="s">
        <v>147</v>
      </c>
      <c r="C42" s="198" t="s">
        <v>253</v>
      </c>
      <c r="D42" s="198" t="s">
        <v>217</v>
      </c>
      <c r="E42" s="438" t="s">
        <v>343</v>
      </c>
      <c r="F42" s="438" t="s">
        <v>344</v>
      </c>
      <c r="G42" s="199">
        <v>67200000</v>
      </c>
      <c r="H42" s="200" t="s">
        <v>190</v>
      </c>
      <c r="I42" s="200" t="s">
        <v>190</v>
      </c>
      <c r="J42" s="117" t="s">
        <v>353</v>
      </c>
      <c r="K42" s="181" t="s">
        <v>254</v>
      </c>
      <c r="L42" s="201">
        <v>352692</v>
      </c>
      <c r="M42" s="153">
        <f>N42+O42</f>
        <v>0</v>
      </c>
      <c r="N42" s="429">
        <v>0</v>
      </c>
      <c r="O42" s="203">
        <v>0</v>
      </c>
      <c r="P42" s="170">
        <f>M42/L42</f>
        <v>0</v>
      </c>
      <c r="Q42" s="204">
        <f>M42/G42</f>
        <v>0</v>
      </c>
      <c r="R42" s="105" t="s">
        <v>358</v>
      </c>
    </row>
    <row r="43" spans="1:18" ht="94.5" customHeight="1">
      <c r="A43" s="298">
        <v>40</v>
      </c>
      <c r="B43" s="295" t="s">
        <v>147</v>
      </c>
      <c r="C43" s="300" t="s">
        <v>255</v>
      </c>
      <c r="D43" s="300" t="s">
        <v>207</v>
      </c>
      <c r="E43" s="353" t="s">
        <v>256</v>
      </c>
      <c r="F43" s="296" t="s">
        <v>257</v>
      </c>
      <c r="G43" s="199">
        <v>11405686.25</v>
      </c>
      <c r="H43" s="200" t="s">
        <v>258</v>
      </c>
      <c r="I43" s="200" t="s">
        <v>258</v>
      </c>
      <c r="J43" s="296" t="s">
        <v>176</v>
      </c>
      <c r="K43" s="181" t="s">
        <v>260</v>
      </c>
      <c r="L43" s="301">
        <v>604924.37</v>
      </c>
      <c r="M43" s="153">
        <f>N43+O43</f>
        <v>604924.37</v>
      </c>
      <c r="N43" s="202">
        <v>604924.37</v>
      </c>
      <c r="O43" s="203">
        <v>0</v>
      </c>
      <c r="P43" s="170">
        <f>M43/L43</f>
        <v>1</v>
      </c>
      <c r="Q43" s="299">
        <f>M43/G43</f>
        <v>0.053037086654913024</v>
      </c>
      <c r="R43" s="105" t="s">
        <v>319</v>
      </c>
    </row>
    <row r="44" spans="1:18" ht="394.5" customHeight="1">
      <c r="A44" s="121">
        <v>41</v>
      </c>
      <c r="B44" s="354" t="s">
        <v>147</v>
      </c>
      <c r="C44" s="297" t="s">
        <v>299</v>
      </c>
      <c r="D44" s="297" t="s">
        <v>106</v>
      </c>
      <c r="E44" s="441" t="s">
        <v>342</v>
      </c>
      <c r="F44" s="297" t="s">
        <v>178</v>
      </c>
      <c r="G44" s="442">
        <v>5649282</v>
      </c>
      <c r="H44" s="356" t="s">
        <v>300</v>
      </c>
      <c r="I44" s="356" t="s">
        <v>300</v>
      </c>
      <c r="J44" s="297" t="s">
        <v>354</v>
      </c>
      <c r="K44" s="357" t="s">
        <v>301</v>
      </c>
      <c r="L44" s="358">
        <v>943624.8</v>
      </c>
      <c r="M44" s="153">
        <f>N44+O44</f>
        <v>188724.96</v>
      </c>
      <c r="N44" s="359">
        <v>188724.96</v>
      </c>
      <c r="O44" s="360">
        <v>0</v>
      </c>
      <c r="P44" s="361">
        <f>M44/L44</f>
        <v>0.19999999999999998</v>
      </c>
      <c r="Q44" s="362">
        <f>M44/G44</f>
        <v>0.03340689312376334</v>
      </c>
      <c r="R44" s="105" t="s">
        <v>367</v>
      </c>
    </row>
    <row r="45" spans="1:18" ht="106.5" customHeight="1" thickBot="1">
      <c r="A45" s="436">
        <v>42</v>
      </c>
      <c r="B45" s="354" t="s">
        <v>147</v>
      </c>
      <c r="C45" s="435" t="s">
        <v>336</v>
      </c>
      <c r="D45" s="435" t="s">
        <v>242</v>
      </c>
      <c r="E45" s="111" t="s">
        <v>340</v>
      </c>
      <c r="F45" s="440" t="s">
        <v>341</v>
      </c>
      <c r="G45" s="355">
        <v>5000000</v>
      </c>
      <c r="H45" s="356" t="s">
        <v>243</v>
      </c>
      <c r="I45" s="356" t="s">
        <v>244</v>
      </c>
      <c r="J45" s="435" t="s">
        <v>354</v>
      </c>
      <c r="K45" s="357" t="s">
        <v>337</v>
      </c>
      <c r="L45" s="358">
        <v>5000</v>
      </c>
      <c r="M45" s="153">
        <f>N45+O45</f>
        <v>0</v>
      </c>
      <c r="N45" s="359">
        <v>0</v>
      </c>
      <c r="O45" s="360">
        <v>0</v>
      </c>
      <c r="P45" s="361">
        <f>M45/L45</f>
        <v>0</v>
      </c>
      <c r="Q45" s="362">
        <f>M45/G45</f>
        <v>0</v>
      </c>
      <c r="R45" s="105" t="s">
        <v>338</v>
      </c>
    </row>
    <row r="46" spans="1:18" ht="32.25" customHeight="1" thickBot="1">
      <c r="A46" s="517" t="s">
        <v>0</v>
      </c>
      <c r="B46" s="518"/>
      <c r="C46" s="518"/>
      <c r="D46" s="518"/>
      <c r="E46" s="518"/>
      <c r="F46" s="519"/>
      <c r="G46" s="205">
        <f>SUM(G6:G45)</f>
        <v>972291772.01</v>
      </c>
      <c r="H46" s="205"/>
      <c r="I46" s="206"/>
      <c r="J46" s="207"/>
      <c r="K46" s="208"/>
      <c r="L46" s="209">
        <f>SUM(L6:L45)</f>
        <v>229907615.08</v>
      </c>
      <c r="M46" s="209">
        <f>SUM(M6:M45)</f>
        <v>69070587.42</v>
      </c>
      <c r="N46" s="210">
        <f>SUM(N6:N45)</f>
        <v>53666610.32</v>
      </c>
      <c r="O46" s="211">
        <f>SUM(O6:O45)</f>
        <v>15403977.1</v>
      </c>
      <c r="P46" s="212">
        <f t="shared" si="2"/>
        <v>0.3004275756414845</v>
      </c>
      <c r="Q46" s="212">
        <f>M46/G46</f>
        <v>0.07103895086678735</v>
      </c>
      <c r="R46" s="208" t="s">
        <v>136</v>
      </c>
    </row>
    <row r="47" spans="1:18" ht="28.5" customHeight="1">
      <c r="A47" s="213"/>
      <c r="B47" s="214" t="s">
        <v>137</v>
      </c>
      <c r="C47" s="520" t="s">
        <v>138</v>
      </c>
      <c r="D47" s="520"/>
      <c r="E47" s="520"/>
      <c r="F47" s="520"/>
      <c r="G47" s="215"/>
      <c r="H47" s="215"/>
      <c r="I47" s="216"/>
      <c r="J47" s="216"/>
      <c r="K47" s="217"/>
      <c r="L47" s="218" t="s">
        <v>136</v>
      </c>
      <c r="M47" s="219" t="s">
        <v>136</v>
      </c>
      <c r="N47" s="220">
        <f>N6+N7+N8+N9+N10+N11+N12+N13+N14+N15+N16+N19+N21+N23+N25+N26+N27+N30+N31+N35+N36+N37+N38+N39+N40+N41+N44+N43+N45</f>
        <v>28366036.32</v>
      </c>
      <c r="O47" s="221" t="s">
        <v>136</v>
      </c>
      <c r="P47" s="222" t="s">
        <v>136</v>
      </c>
      <c r="Q47" s="222" t="s">
        <v>136</v>
      </c>
      <c r="R47" s="223" t="s">
        <v>136</v>
      </c>
    </row>
    <row r="48" spans="1:18" ht="27" customHeight="1">
      <c r="A48" s="213"/>
      <c r="B48" s="224" t="s">
        <v>137</v>
      </c>
      <c r="C48" s="521" t="s">
        <v>261</v>
      </c>
      <c r="D48" s="521"/>
      <c r="E48" s="521"/>
      <c r="F48" s="521"/>
      <c r="G48" s="521"/>
      <c r="H48" s="521"/>
      <c r="I48" s="521"/>
      <c r="J48" s="521"/>
      <c r="K48" s="522"/>
      <c r="L48" s="225" t="s">
        <v>136</v>
      </c>
      <c r="M48" s="226" t="s">
        <v>136</v>
      </c>
      <c r="N48" s="227">
        <f>N22+N28+N32</f>
        <v>25300574</v>
      </c>
      <c r="O48" s="228">
        <f>O46</f>
        <v>15403977.1</v>
      </c>
      <c r="P48" s="229" t="s">
        <v>136</v>
      </c>
      <c r="Q48" s="229" t="s">
        <v>136</v>
      </c>
      <c r="R48" s="230" t="s">
        <v>136</v>
      </c>
    </row>
    <row r="49" spans="1:17" ht="15">
      <c r="A49" s="231"/>
      <c r="B49" s="232"/>
      <c r="C49" s="85"/>
      <c r="D49" s="85"/>
      <c r="E49" s="233"/>
      <c r="F49" s="234"/>
      <c r="G49" s="234"/>
      <c r="H49" s="234"/>
      <c r="I49" s="234"/>
      <c r="J49" s="234"/>
      <c r="K49" s="234"/>
      <c r="L49" s="234"/>
      <c r="M49" s="234"/>
      <c r="N49" s="235"/>
      <c r="O49" s="85"/>
      <c r="P49" s="85"/>
      <c r="Q49" s="85"/>
    </row>
    <row r="50" spans="1:17" ht="15">
      <c r="A50" s="231"/>
      <c r="B50" s="236"/>
      <c r="C50" s="237"/>
      <c r="D50" s="237"/>
      <c r="E50" s="89"/>
      <c r="F50" s="238"/>
      <c r="G50" s="238"/>
      <c r="H50" s="238"/>
      <c r="I50" s="238"/>
      <c r="J50" s="238"/>
      <c r="K50" s="238"/>
      <c r="L50" s="238"/>
      <c r="M50" s="239"/>
      <c r="N50" s="240"/>
      <c r="O50" s="241"/>
      <c r="P50" s="85"/>
      <c r="Q50" s="85"/>
    </row>
    <row r="51" spans="1:17" ht="15">
      <c r="A51" s="231"/>
      <c r="B51" s="236"/>
      <c r="C51" s="237"/>
      <c r="D51" s="237"/>
      <c r="E51" s="89"/>
      <c r="F51" s="238"/>
      <c r="G51" s="238"/>
      <c r="H51" s="238"/>
      <c r="I51" s="238"/>
      <c r="J51" s="238"/>
      <c r="K51" s="238"/>
      <c r="L51" s="242"/>
      <c r="M51" s="239"/>
      <c r="N51" s="240"/>
      <c r="O51" s="241"/>
      <c r="P51" s="243"/>
      <c r="Q51" s="243"/>
    </row>
    <row r="52" spans="1:18" ht="15">
      <c r="A52" s="68"/>
      <c r="B52" s="69"/>
      <c r="C52" s="69"/>
      <c r="D52" s="69"/>
      <c r="E52" s="69"/>
      <c r="F52" s="244"/>
      <c r="G52" s="244"/>
      <c r="H52" s="244"/>
      <c r="I52" s="244"/>
      <c r="J52" s="244"/>
      <c r="K52" s="244"/>
      <c r="L52" s="244"/>
      <c r="M52" s="245"/>
      <c r="N52" s="246"/>
      <c r="O52" s="246"/>
      <c r="P52" s="247"/>
      <c r="Q52" s="247"/>
      <c r="R52" s="248"/>
    </row>
    <row r="53" spans="1:18" ht="15">
      <c r="A53" s="68"/>
      <c r="B53" s="69"/>
      <c r="C53" s="69"/>
      <c r="D53" s="69"/>
      <c r="E53" s="69"/>
      <c r="F53" s="244"/>
      <c r="G53" s="244"/>
      <c r="H53" s="244"/>
      <c r="I53" s="244"/>
      <c r="J53" s="244"/>
      <c r="K53" s="244"/>
      <c r="L53" s="244"/>
      <c r="M53" s="244"/>
      <c r="N53" s="76"/>
      <c r="O53" s="76"/>
      <c r="P53" s="247"/>
      <c r="Q53" s="247"/>
      <c r="R53" s="248"/>
    </row>
    <row r="54" spans="1:17" ht="15">
      <c r="A54" s="68"/>
      <c r="B54" s="69"/>
      <c r="C54" s="69"/>
      <c r="D54" s="69"/>
      <c r="E54" s="69"/>
      <c r="F54" s="244"/>
      <c r="G54" s="244"/>
      <c r="H54" s="244"/>
      <c r="I54" s="244"/>
      <c r="J54" s="244"/>
      <c r="K54" s="244"/>
      <c r="L54" s="244"/>
      <c r="M54" s="244"/>
      <c r="N54" s="76"/>
      <c r="O54" s="76"/>
      <c r="P54" s="76"/>
      <c r="Q54" s="76"/>
    </row>
    <row r="55" spans="1:17" ht="15">
      <c r="A55" s="68"/>
      <c r="B55" s="94"/>
      <c r="C55" s="94"/>
      <c r="D55" s="94"/>
      <c r="E55" s="94"/>
      <c r="F55" s="249"/>
      <c r="G55" s="249"/>
      <c r="H55" s="249"/>
      <c r="I55" s="249"/>
      <c r="J55" s="249"/>
      <c r="K55" s="249"/>
      <c r="L55" s="249"/>
      <c r="M55" s="249"/>
      <c r="N55" s="110"/>
      <c r="O55" s="23"/>
      <c r="P55" s="23"/>
      <c r="Q55" s="23"/>
    </row>
    <row r="56" spans="1:17" ht="15">
      <c r="A56" s="68"/>
      <c r="F56" s="95"/>
      <c r="G56" s="95"/>
      <c r="H56" s="95"/>
      <c r="I56" s="95"/>
      <c r="J56" s="95"/>
      <c r="K56" s="95"/>
      <c r="L56" s="95"/>
      <c r="M56" s="95"/>
      <c r="N56" s="23"/>
      <c r="O56" s="23"/>
      <c r="P56" s="23"/>
      <c r="Q56" s="23"/>
    </row>
    <row r="57" spans="1:17" ht="15">
      <c r="A57" s="68"/>
      <c r="F57" s="95"/>
      <c r="G57" s="95"/>
      <c r="H57" s="95"/>
      <c r="I57" s="95"/>
      <c r="J57" s="95"/>
      <c r="K57" s="95"/>
      <c r="L57" s="95"/>
      <c r="M57" s="95"/>
      <c r="N57" s="23"/>
      <c r="O57" s="23"/>
      <c r="P57" s="23"/>
      <c r="Q57" s="23"/>
    </row>
    <row r="58" spans="1:17" ht="15">
      <c r="A58" s="68"/>
      <c r="F58" s="95"/>
      <c r="G58" s="95"/>
      <c r="H58" s="95"/>
      <c r="I58" s="95"/>
      <c r="J58" s="95"/>
      <c r="K58" s="95"/>
      <c r="L58" s="95"/>
      <c r="M58" s="95"/>
      <c r="N58" s="23"/>
      <c r="O58" s="23"/>
      <c r="P58" s="23"/>
      <c r="Q58" s="23"/>
    </row>
    <row r="59" spans="1:17" ht="15">
      <c r="A59" s="68"/>
      <c r="F59" s="95"/>
      <c r="G59" s="95"/>
      <c r="H59" s="95"/>
      <c r="I59" s="95"/>
      <c r="J59" s="95"/>
      <c r="K59" s="95"/>
      <c r="L59" s="95"/>
      <c r="M59" s="95"/>
      <c r="N59" s="23"/>
      <c r="O59" s="23"/>
      <c r="P59" s="23"/>
      <c r="Q59" s="23"/>
    </row>
    <row r="60" spans="1:17" ht="15">
      <c r="A60" s="68"/>
      <c r="F60" s="95"/>
      <c r="G60" s="95"/>
      <c r="H60" s="95"/>
      <c r="I60" s="95"/>
      <c r="J60" s="95"/>
      <c r="K60" s="95"/>
      <c r="L60" s="95"/>
      <c r="M60" s="95"/>
      <c r="N60" s="23"/>
      <c r="O60" s="23"/>
      <c r="P60" s="23"/>
      <c r="Q60" s="23"/>
    </row>
    <row r="61" spans="1:17" ht="15">
      <c r="A61" s="68"/>
      <c r="F61" s="95"/>
      <c r="G61" s="95"/>
      <c r="H61" s="95"/>
      <c r="I61" s="95"/>
      <c r="J61" s="95"/>
      <c r="K61" s="95"/>
      <c r="L61" s="95"/>
      <c r="M61" s="95"/>
      <c r="N61" s="23"/>
      <c r="O61" s="23"/>
      <c r="P61" s="23"/>
      <c r="Q61" s="23"/>
    </row>
    <row r="62" spans="1:17" ht="15">
      <c r="A62" s="68"/>
      <c r="F62" s="95"/>
      <c r="G62" s="95"/>
      <c r="H62" s="95"/>
      <c r="I62" s="95"/>
      <c r="J62" s="95"/>
      <c r="K62" s="95"/>
      <c r="L62" s="95"/>
      <c r="M62" s="95"/>
      <c r="N62" s="250"/>
      <c r="O62" s="23"/>
      <c r="P62" s="23"/>
      <c r="Q62" s="23"/>
    </row>
    <row r="63" spans="1:17" ht="15">
      <c r="A63" s="68"/>
      <c r="F63" s="95"/>
      <c r="G63" s="95"/>
      <c r="H63" s="95"/>
      <c r="I63" s="95"/>
      <c r="J63" s="95"/>
      <c r="K63" s="95"/>
      <c r="L63" s="95"/>
      <c r="M63" s="95"/>
      <c r="N63" s="23"/>
      <c r="O63" s="23"/>
      <c r="P63" s="23"/>
      <c r="Q63" s="23"/>
    </row>
    <row r="64" spans="1:17" ht="15">
      <c r="A64" s="68"/>
      <c r="F64" s="95"/>
      <c r="G64" s="95"/>
      <c r="H64" s="95"/>
      <c r="I64" s="95"/>
      <c r="J64" s="95"/>
      <c r="K64" s="95"/>
      <c r="L64" s="95"/>
      <c r="M64" s="95"/>
      <c r="N64" s="23"/>
      <c r="O64" s="23"/>
      <c r="P64" s="23"/>
      <c r="Q64" s="23"/>
    </row>
    <row r="65" spans="1:17" ht="15">
      <c r="A65" s="68"/>
      <c r="F65" s="95"/>
      <c r="G65" s="95"/>
      <c r="H65" s="95"/>
      <c r="I65" s="95"/>
      <c r="J65" s="95"/>
      <c r="K65" s="95"/>
      <c r="L65" s="95"/>
      <c r="M65" s="95"/>
      <c r="N65" s="23"/>
      <c r="O65" s="23"/>
      <c r="P65" s="23"/>
      <c r="Q65" s="23"/>
    </row>
    <row r="66" spans="1:17" ht="15">
      <c r="A66" s="68"/>
      <c r="F66" s="95"/>
      <c r="G66" s="95"/>
      <c r="H66" s="95"/>
      <c r="I66" s="95"/>
      <c r="J66" s="95"/>
      <c r="K66" s="95"/>
      <c r="L66" s="95"/>
      <c r="M66" s="95"/>
      <c r="N66" s="23"/>
      <c r="O66" s="23"/>
      <c r="P66" s="23"/>
      <c r="Q66" s="23"/>
    </row>
    <row r="67" spans="1:17" ht="15">
      <c r="A67" s="68"/>
      <c r="F67" s="95"/>
      <c r="G67" s="95"/>
      <c r="H67" s="95"/>
      <c r="I67" s="95"/>
      <c r="J67" s="95"/>
      <c r="K67" s="95"/>
      <c r="L67" s="95"/>
      <c r="M67" s="95"/>
      <c r="N67" s="23"/>
      <c r="O67" s="23"/>
      <c r="P67" s="23"/>
      <c r="Q67" s="23"/>
    </row>
    <row r="68" spans="1:17" ht="15">
      <c r="A68" s="68"/>
      <c r="F68" s="95"/>
      <c r="G68" s="95"/>
      <c r="H68" s="95"/>
      <c r="I68" s="95"/>
      <c r="J68" s="95"/>
      <c r="K68" s="95"/>
      <c r="L68" s="95"/>
      <c r="M68" s="95"/>
      <c r="N68" s="23"/>
      <c r="O68" s="23"/>
      <c r="P68" s="23"/>
      <c r="Q68" s="23"/>
    </row>
    <row r="69" spans="1:17" ht="15">
      <c r="A69" s="68"/>
      <c r="F69" s="95"/>
      <c r="G69" s="95"/>
      <c r="H69" s="95"/>
      <c r="I69" s="95"/>
      <c r="J69" s="95"/>
      <c r="K69" s="95"/>
      <c r="L69" s="95"/>
      <c r="M69" s="95"/>
      <c r="N69" s="23"/>
      <c r="O69" s="23"/>
      <c r="P69" s="23"/>
      <c r="Q69" s="23"/>
    </row>
    <row r="70" spans="1:17" ht="15">
      <c r="A70" s="68"/>
      <c r="F70" s="95"/>
      <c r="G70" s="95"/>
      <c r="H70" s="95"/>
      <c r="I70" s="95"/>
      <c r="J70" s="95"/>
      <c r="K70" s="95"/>
      <c r="L70" s="95"/>
      <c r="M70" s="95"/>
      <c r="N70" s="23"/>
      <c r="O70" s="23"/>
      <c r="P70" s="23"/>
      <c r="Q70" s="23"/>
    </row>
    <row r="71" spans="1:17" ht="15">
      <c r="A71" s="68"/>
      <c r="F71" s="95"/>
      <c r="G71" s="95"/>
      <c r="H71" s="95"/>
      <c r="I71" s="95"/>
      <c r="J71" s="95"/>
      <c r="K71" s="95"/>
      <c r="L71" s="95"/>
      <c r="M71" s="95"/>
      <c r="N71" s="23"/>
      <c r="O71" s="23"/>
      <c r="P71" s="23"/>
      <c r="Q71" s="23"/>
    </row>
    <row r="72" spans="1:17" ht="15">
      <c r="A72" s="68"/>
      <c r="F72" s="95"/>
      <c r="G72" s="95"/>
      <c r="H72" s="95"/>
      <c r="I72" s="95"/>
      <c r="J72" s="95"/>
      <c r="K72" s="95"/>
      <c r="L72" s="95"/>
      <c r="M72" s="95"/>
      <c r="N72" s="23"/>
      <c r="O72" s="23"/>
      <c r="P72" s="23"/>
      <c r="Q72" s="23"/>
    </row>
    <row r="73" spans="1:17" ht="15">
      <c r="A73" s="68"/>
      <c r="F73" s="95"/>
      <c r="G73" s="95"/>
      <c r="H73" s="95"/>
      <c r="I73" s="95"/>
      <c r="J73" s="95"/>
      <c r="K73" s="95"/>
      <c r="L73" s="95"/>
      <c r="M73" s="95"/>
      <c r="N73" s="23"/>
      <c r="O73" s="23"/>
      <c r="P73" s="23"/>
      <c r="Q73" s="23"/>
    </row>
    <row r="74" spans="1:17" ht="15">
      <c r="A74" s="68"/>
      <c r="F74" s="95"/>
      <c r="G74" s="95"/>
      <c r="H74" s="95"/>
      <c r="I74" s="95"/>
      <c r="J74" s="95"/>
      <c r="K74" s="95"/>
      <c r="L74" s="95"/>
      <c r="M74" s="95"/>
      <c r="N74" s="23"/>
      <c r="O74" s="23"/>
      <c r="P74" s="23"/>
      <c r="Q74" s="23"/>
    </row>
    <row r="75" spans="1:17" ht="15">
      <c r="A75" s="68"/>
      <c r="F75" s="95"/>
      <c r="G75" s="95"/>
      <c r="H75" s="95"/>
      <c r="I75" s="95"/>
      <c r="J75" s="95"/>
      <c r="K75" s="95"/>
      <c r="L75" s="95"/>
      <c r="M75" s="95"/>
      <c r="N75" s="23"/>
      <c r="O75" s="23"/>
      <c r="P75" s="23"/>
      <c r="Q75" s="23"/>
    </row>
    <row r="76" spans="1:17" ht="15">
      <c r="A76" s="68"/>
      <c r="F76" s="95"/>
      <c r="G76" s="95"/>
      <c r="H76" s="95"/>
      <c r="I76" s="95"/>
      <c r="J76" s="95"/>
      <c r="K76" s="95"/>
      <c r="L76" s="95"/>
      <c r="M76" s="95"/>
      <c r="N76" s="23"/>
      <c r="O76" s="23"/>
      <c r="P76" s="23"/>
      <c r="Q76" s="23"/>
    </row>
    <row r="77" spans="1:17" ht="15">
      <c r="A77" s="68"/>
      <c r="F77" s="95"/>
      <c r="G77" s="95"/>
      <c r="H77" s="95"/>
      <c r="I77" s="95"/>
      <c r="J77" s="95"/>
      <c r="K77" s="95"/>
      <c r="L77" s="95"/>
      <c r="M77" s="95"/>
      <c r="N77" s="23"/>
      <c r="O77" s="23"/>
      <c r="P77" s="23"/>
      <c r="Q77" s="23"/>
    </row>
    <row r="78" spans="1:17" ht="15">
      <c r="A78" s="68"/>
      <c r="F78" s="95"/>
      <c r="G78" s="95"/>
      <c r="H78" s="95"/>
      <c r="I78" s="95"/>
      <c r="J78" s="95"/>
      <c r="K78" s="95"/>
      <c r="L78" s="95"/>
      <c r="M78" s="95"/>
      <c r="N78" s="23"/>
      <c r="O78" s="23"/>
      <c r="P78" s="23"/>
      <c r="Q78" s="23"/>
    </row>
    <row r="79" spans="1:17" ht="15">
      <c r="A79" s="68"/>
      <c r="F79" s="95"/>
      <c r="G79" s="95"/>
      <c r="H79" s="95"/>
      <c r="I79" s="95"/>
      <c r="J79" s="95"/>
      <c r="K79" s="95"/>
      <c r="L79" s="95"/>
      <c r="M79" s="95"/>
      <c r="N79" s="23"/>
      <c r="O79" s="23"/>
      <c r="P79" s="23"/>
      <c r="Q79" s="23"/>
    </row>
    <row r="80" spans="1:17" ht="15">
      <c r="A80" s="68"/>
      <c r="F80" s="95"/>
      <c r="G80" s="95"/>
      <c r="H80" s="95"/>
      <c r="I80" s="95"/>
      <c r="J80" s="95"/>
      <c r="K80" s="95"/>
      <c r="L80" s="95"/>
      <c r="M80" s="95"/>
      <c r="N80" s="23"/>
      <c r="O80" s="23"/>
      <c r="P80" s="23"/>
      <c r="Q80" s="23"/>
    </row>
    <row r="81" spans="1:17" ht="15">
      <c r="A81" s="68"/>
      <c r="F81" s="95"/>
      <c r="G81" s="95"/>
      <c r="H81" s="95"/>
      <c r="I81" s="95"/>
      <c r="J81" s="95"/>
      <c r="K81" s="95"/>
      <c r="L81" s="95"/>
      <c r="M81" s="95"/>
      <c r="N81" s="23"/>
      <c r="O81" s="23"/>
      <c r="P81" s="23"/>
      <c r="Q81" s="23"/>
    </row>
    <row r="82" spans="1:17" ht="15">
      <c r="A82" s="68"/>
      <c r="F82" s="95"/>
      <c r="G82" s="95"/>
      <c r="H82" s="95"/>
      <c r="I82" s="95"/>
      <c r="J82" s="95"/>
      <c r="K82" s="95"/>
      <c r="L82" s="95"/>
      <c r="M82" s="95"/>
      <c r="N82" s="23"/>
      <c r="O82" s="23"/>
      <c r="P82" s="23"/>
      <c r="Q82" s="23"/>
    </row>
    <row r="83" spans="1:17" ht="15">
      <c r="A83" s="68"/>
      <c r="F83" s="95"/>
      <c r="G83" s="95"/>
      <c r="H83" s="95"/>
      <c r="I83" s="95"/>
      <c r="J83" s="95"/>
      <c r="K83" s="95"/>
      <c r="L83" s="95"/>
      <c r="M83" s="95"/>
      <c r="N83" s="23"/>
      <c r="O83" s="23"/>
      <c r="P83" s="23"/>
      <c r="Q83" s="23"/>
    </row>
    <row r="84" spans="1:17" ht="15">
      <c r="A84" s="68"/>
      <c r="F84" s="95"/>
      <c r="G84" s="95"/>
      <c r="H84" s="95"/>
      <c r="I84" s="95"/>
      <c r="J84" s="95"/>
      <c r="K84" s="95"/>
      <c r="L84" s="95"/>
      <c r="M84" s="95"/>
      <c r="N84" s="23"/>
      <c r="O84" s="23"/>
      <c r="P84" s="23"/>
      <c r="Q84" s="23"/>
    </row>
    <row r="85" spans="1:17" ht="15">
      <c r="A85" s="68"/>
      <c r="F85" s="95"/>
      <c r="G85" s="95"/>
      <c r="H85" s="95"/>
      <c r="I85" s="95"/>
      <c r="J85" s="95"/>
      <c r="K85" s="95"/>
      <c r="L85" s="95"/>
      <c r="M85" s="95"/>
      <c r="N85" s="23"/>
      <c r="O85" s="23"/>
      <c r="P85" s="23"/>
      <c r="Q85" s="23"/>
    </row>
    <row r="86" spans="1:17" ht="15">
      <c r="A86" s="68"/>
      <c r="F86" s="95"/>
      <c r="G86" s="95"/>
      <c r="H86" s="95"/>
      <c r="I86" s="95"/>
      <c r="J86" s="95"/>
      <c r="K86" s="95"/>
      <c r="L86" s="95"/>
      <c r="M86" s="95"/>
      <c r="N86" s="23"/>
      <c r="O86" s="23"/>
      <c r="P86" s="23"/>
      <c r="Q86" s="23"/>
    </row>
    <row r="87" spans="1:17" ht="15">
      <c r="A87" s="68"/>
      <c r="F87" s="95"/>
      <c r="G87" s="95"/>
      <c r="H87" s="95"/>
      <c r="I87" s="95"/>
      <c r="J87" s="95"/>
      <c r="K87" s="95"/>
      <c r="L87" s="95"/>
      <c r="M87" s="95"/>
      <c r="N87" s="23"/>
      <c r="O87" s="23"/>
      <c r="P87" s="23"/>
      <c r="Q87" s="23"/>
    </row>
    <row r="88" spans="1:17" ht="15">
      <c r="A88" s="68"/>
      <c r="F88" s="95"/>
      <c r="G88" s="95"/>
      <c r="H88" s="95"/>
      <c r="I88" s="95"/>
      <c r="J88" s="95"/>
      <c r="K88" s="95"/>
      <c r="L88" s="95"/>
      <c r="M88" s="95"/>
      <c r="N88" s="23"/>
      <c r="O88" s="23"/>
      <c r="P88" s="23"/>
      <c r="Q88" s="23"/>
    </row>
    <row r="89" spans="1:17" ht="15">
      <c r="A89" s="68"/>
      <c r="F89" s="95"/>
      <c r="G89" s="95"/>
      <c r="H89" s="95"/>
      <c r="I89" s="95"/>
      <c r="J89" s="95"/>
      <c r="K89" s="95"/>
      <c r="L89" s="95"/>
      <c r="M89" s="95"/>
      <c r="N89" s="23"/>
      <c r="O89" s="23"/>
      <c r="P89" s="23"/>
      <c r="Q89" s="23"/>
    </row>
    <row r="90" spans="1:17" ht="15">
      <c r="A90" s="68"/>
      <c r="F90" s="95"/>
      <c r="G90" s="95"/>
      <c r="H90" s="95"/>
      <c r="I90" s="95"/>
      <c r="J90" s="95"/>
      <c r="K90" s="95"/>
      <c r="L90" s="95"/>
      <c r="M90" s="95"/>
      <c r="N90" s="23"/>
      <c r="O90" s="23"/>
      <c r="P90" s="23"/>
      <c r="Q90" s="23"/>
    </row>
    <row r="91" spans="1:17" ht="15">
      <c r="A91" s="68"/>
      <c r="F91" s="95"/>
      <c r="G91" s="95"/>
      <c r="H91" s="95"/>
      <c r="I91" s="95"/>
      <c r="J91" s="95"/>
      <c r="K91" s="95"/>
      <c r="L91" s="95"/>
      <c r="M91" s="95"/>
      <c r="N91" s="23"/>
      <c r="O91" s="23"/>
      <c r="P91" s="23"/>
      <c r="Q91" s="23"/>
    </row>
    <row r="92" spans="1:17" ht="15">
      <c r="A92" s="68"/>
      <c r="F92" s="95"/>
      <c r="G92" s="95"/>
      <c r="H92" s="95"/>
      <c r="I92" s="95"/>
      <c r="J92" s="95"/>
      <c r="K92" s="95"/>
      <c r="L92" s="95"/>
      <c r="M92" s="95"/>
      <c r="N92" s="23"/>
      <c r="O92" s="23"/>
      <c r="P92" s="23"/>
      <c r="Q92" s="23"/>
    </row>
    <row r="93" spans="1:17" ht="15">
      <c r="A93" s="68"/>
      <c r="F93" s="95"/>
      <c r="G93" s="95"/>
      <c r="H93" s="95"/>
      <c r="I93" s="95"/>
      <c r="J93" s="95"/>
      <c r="K93" s="95"/>
      <c r="L93" s="95"/>
      <c r="M93" s="95"/>
      <c r="N93" s="23"/>
      <c r="O93" s="23"/>
      <c r="P93" s="23"/>
      <c r="Q93" s="23"/>
    </row>
    <row r="94" spans="1:17" ht="15">
      <c r="A94" s="68"/>
      <c r="F94" s="95"/>
      <c r="G94" s="95"/>
      <c r="H94" s="95"/>
      <c r="I94" s="95"/>
      <c r="J94" s="95"/>
      <c r="K94" s="95"/>
      <c r="L94" s="95"/>
      <c r="M94" s="95"/>
      <c r="N94" s="23"/>
      <c r="O94" s="23"/>
      <c r="P94" s="23"/>
      <c r="Q94" s="23"/>
    </row>
    <row r="95" spans="1:17" ht="15">
      <c r="A95" s="74"/>
      <c r="F95" s="95"/>
      <c r="G95" s="95"/>
      <c r="H95" s="95"/>
      <c r="I95" s="95"/>
      <c r="J95" s="95"/>
      <c r="K95" s="95"/>
      <c r="L95" s="95"/>
      <c r="M95" s="95"/>
      <c r="N95" s="23"/>
      <c r="O95" s="23"/>
      <c r="P95" s="23"/>
      <c r="Q95" s="23"/>
    </row>
    <row r="96" spans="1:17" ht="15">
      <c r="A96" s="74"/>
      <c r="F96" s="95"/>
      <c r="G96" s="95"/>
      <c r="H96" s="95"/>
      <c r="I96" s="95"/>
      <c r="J96" s="95"/>
      <c r="K96" s="95"/>
      <c r="L96" s="95"/>
      <c r="M96" s="95"/>
      <c r="N96" s="23"/>
      <c r="O96" s="23"/>
      <c r="P96" s="23"/>
      <c r="Q96" s="23"/>
    </row>
    <row r="97" spans="1:17" ht="15">
      <c r="A97" s="74"/>
      <c r="F97" s="95"/>
      <c r="G97" s="95"/>
      <c r="H97" s="95"/>
      <c r="I97" s="95"/>
      <c r="J97" s="95"/>
      <c r="K97" s="95"/>
      <c r="L97" s="95"/>
      <c r="M97" s="95"/>
      <c r="N97" s="23"/>
      <c r="O97" s="23"/>
      <c r="P97" s="23"/>
      <c r="Q97" s="23"/>
    </row>
    <row r="98" spans="1:17" ht="15">
      <c r="A98" s="74"/>
      <c r="F98" s="95"/>
      <c r="G98" s="95"/>
      <c r="H98" s="95"/>
      <c r="I98" s="95"/>
      <c r="J98" s="95"/>
      <c r="K98" s="95"/>
      <c r="L98" s="95"/>
      <c r="M98" s="95"/>
      <c r="N98" s="23"/>
      <c r="O98" s="23"/>
      <c r="P98" s="23"/>
      <c r="Q98" s="23"/>
    </row>
    <row r="99" spans="6:17" ht="15">
      <c r="F99" s="95"/>
      <c r="G99" s="95"/>
      <c r="H99" s="95"/>
      <c r="I99" s="95"/>
      <c r="J99" s="95"/>
      <c r="K99" s="95"/>
      <c r="L99" s="95"/>
      <c r="M99" s="95"/>
      <c r="N99" s="23"/>
      <c r="O99" s="23"/>
      <c r="P99" s="23"/>
      <c r="Q99" s="23"/>
    </row>
    <row r="100" spans="6:17" ht="15">
      <c r="F100" s="95"/>
      <c r="G100" s="95"/>
      <c r="H100" s="95"/>
      <c r="I100" s="95"/>
      <c r="J100" s="95"/>
      <c r="K100" s="95"/>
      <c r="L100" s="95"/>
      <c r="M100" s="95"/>
      <c r="N100" s="23"/>
      <c r="O100" s="23"/>
      <c r="P100" s="23"/>
      <c r="Q100" s="23"/>
    </row>
    <row r="101" spans="6:17" ht="15">
      <c r="F101" s="95"/>
      <c r="G101" s="95"/>
      <c r="H101" s="95"/>
      <c r="I101" s="95"/>
      <c r="J101" s="95"/>
      <c r="K101" s="95"/>
      <c r="L101" s="95"/>
      <c r="M101" s="95"/>
      <c r="N101" s="23"/>
      <c r="O101" s="23"/>
      <c r="P101" s="23"/>
      <c r="Q101" s="23"/>
    </row>
    <row r="102" spans="6:17" ht="15">
      <c r="F102" s="95"/>
      <c r="G102" s="95"/>
      <c r="H102" s="95"/>
      <c r="I102" s="95"/>
      <c r="J102" s="95"/>
      <c r="K102" s="95"/>
      <c r="L102" s="95"/>
      <c r="M102" s="95"/>
      <c r="N102" s="23"/>
      <c r="O102" s="23"/>
      <c r="P102" s="23"/>
      <c r="Q102" s="23"/>
    </row>
    <row r="103" spans="6:17" ht="15">
      <c r="F103" s="95"/>
      <c r="G103" s="95"/>
      <c r="H103" s="95"/>
      <c r="I103" s="95"/>
      <c r="J103" s="95"/>
      <c r="K103" s="95"/>
      <c r="L103" s="95"/>
      <c r="M103" s="95"/>
      <c r="N103" s="23"/>
      <c r="O103" s="23"/>
      <c r="P103" s="23"/>
      <c r="Q103" s="23"/>
    </row>
    <row r="104" spans="6:17" ht="15">
      <c r="F104" s="95"/>
      <c r="G104" s="95"/>
      <c r="H104" s="95"/>
      <c r="I104" s="95"/>
      <c r="J104" s="95"/>
      <c r="K104" s="95"/>
      <c r="L104" s="95"/>
      <c r="M104" s="95"/>
      <c r="N104" s="23"/>
      <c r="O104" s="23"/>
      <c r="P104" s="23"/>
      <c r="Q104" s="23"/>
    </row>
    <row r="105" spans="6:17" ht="15">
      <c r="F105" s="95"/>
      <c r="G105" s="95"/>
      <c r="H105" s="95"/>
      <c r="I105" s="95"/>
      <c r="J105" s="95"/>
      <c r="K105" s="95"/>
      <c r="L105" s="95"/>
      <c r="M105" s="95"/>
      <c r="N105" s="23"/>
      <c r="O105" s="23"/>
      <c r="P105" s="23"/>
      <c r="Q105" s="23"/>
    </row>
    <row r="106" spans="6:17" ht="15">
      <c r="F106" s="95"/>
      <c r="G106" s="95"/>
      <c r="H106" s="95"/>
      <c r="I106" s="95"/>
      <c r="J106" s="95"/>
      <c r="K106" s="95"/>
      <c r="L106" s="95"/>
      <c r="M106" s="95"/>
      <c r="N106" s="23"/>
      <c r="O106" s="23"/>
      <c r="P106" s="23"/>
      <c r="Q106" s="23"/>
    </row>
    <row r="107" spans="6:17" ht="15">
      <c r="F107" s="95"/>
      <c r="G107" s="95"/>
      <c r="H107" s="95"/>
      <c r="I107" s="95"/>
      <c r="J107" s="95"/>
      <c r="K107" s="95"/>
      <c r="L107" s="95"/>
      <c r="M107" s="95"/>
      <c r="N107" s="23"/>
      <c r="O107" s="23"/>
      <c r="P107" s="23"/>
      <c r="Q107" s="23"/>
    </row>
    <row r="108" spans="6:17" ht="15">
      <c r="F108" s="95"/>
      <c r="G108" s="95"/>
      <c r="H108" s="95"/>
      <c r="I108" s="95"/>
      <c r="J108" s="95"/>
      <c r="K108" s="95"/>
      <c r="L108" s="95"/>
      <c r="M108" s="95"/>
      <c r="N108" s="23"/>
      <c r="O108" s="23"/>
      <c r="P108" s="23"/>
      <c r="Q108" s="23"/>
    </row>
    <row r="109" spans="6:13" ht="15">
      <c r="F109" s="95"/>
      <c r="G109" s="95"/>
      <c r="H109" s="95"/>
      <c r="I109" s="95"/>
      <c r="J109" s="95"/>
      <c r="K109" s="95"/>
      <c r="L109" s="95"/>
      <c r="M109" s="95"/>
    </row>
    <row r="110" spans="6:13" ht="15">
      <c r="F110" s="95"/>
      <c r="G110" s="95"/>
      <c r="H110" s="95"/>
      <c r="I110" s="95"/>
      <c r="J110" s="95"/>
      <c r="K110" s="95"/>
      <c r="L110" s="95"/>
      <c r="M110" s="95"/>
    </row>
    <row r="111" spans="6:13" ht="15">
      <c r="F111" s="95"/>
      <c r="G111" s="95"/>
      <c r="H111" s="95"/>
      <c r="I111" s="95"/>
      <c r="J111" s="95"/>
      <c r="K111" s="95"/>
      <c r="L111" s="95"/>
      <c r="M111" s="95"/>
    </row>
    <row r="112" spans="6:13" ht="15">
      <c r="F112" s="95"/>
      <c r="G112" s="95"/>
      <c r="H112" s="95"/>
      <c r="I112" s="95"/>
      <c r="J112" s="95"/>
      <c r="K112" s="95"/>
      <c r="L112" s="95"/>
      <c r="M112" s="95"/>
    </row>
    <row r="113" spans="6:13" ht="15">
      <c r="F113" s="95"/>
      <c r="G113" s="95"/>
      <c r="H113" s="95"/>
      <c r="I113" s="95"/>
      <c r="J113" s="95"/>
      <c r="K113" s="95"/>
      <c r="L113" s="95"/>
      <c r="M113" s="95"/>
    </row>
    <row r="114" spans="6:13" ht="15">
      <c r="F114" s="95"/>
      <c r="G114" s="95"/>
      <c r="H114" s="95"/>
      <c r="I114" s="95"/>
      <c r="J114" s="95"/>
      <c r="K114" s="95"/>
      <c r="L114" s="95"/>
      <c r="M114" s="95"/>
    </row>
    <row r="115" spans="6:13" ht="15">
      <c r="F115" s="95"/>
      <c r="G115" s="95"/>
      <c r="H115" s="95"/>
      <c r="I115" s="95"/>
      <c r="J115" s="95"/>
      <c r="K115" s="95"/>
      <c r="L115" s="95"/>
      <c r="M115" s="95"/>
    </row>
  </sheetData>
  <sheetProtection/>
  <autoFilter ref="A5:R48"/>
  <mergeCells count="131">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A28:A29"/>
    <mergeCell ref="B28:B29"/>
    <mergeCell ref="C28:C29"/>
    <mergeCell ref="D28:D29"/>
    <mergeCell ref="E28:E29"/>
    <mergeCell ref="K22:K23"/>
    <mergeCell ref="L22:L23"/>
    <mergeCell ref="P22:P23"/>
    <mergeCell ref="Q22:Q24"/>
    <mergeCell ref="A30:A35"/>
    <mergeCell ref="B30:B35"/>
    <mergeCell ref="C30:C35"/>
    <mergeCell ref="D30:D35"/>
    <mergeCell ref="E30:E35"/>
    <mergeCell ref="F30:F35"/>
    <mergeCell ref="G30:G35"/>
    <mergeCell ref="H30:H35"/>
    <mergeCell ref="I30:I35"/>
    <mergeCell ref="Q30:Q35"/>
    <mergeCell ref="F28:F29"/>
    <mergeCell ref="G28:G29"/>
    <mergeCell ref="H28:H29"/>
    <mergeCell ref="I28:I29"/>
    <mergeCell ref="Q28:Q29"/>
    <mergeCell ref="P36:P37"/>
    <mergeCell ref="Q36:Q39"/>
    <mergeCell ref="R36:R37"/>
    <mergeCell ref="J30:J31"/>
    <mergeCell ref="A46:F46"/>
    <mergeCell ref="C47:F47"/>
    <mergeCell ref="C48:K48"/>
    <mergeCell ref="G36:G39"/>
    <mergeCell ref="H36:H39"/>
    <mergeCell ref="I36:I39"/>
    <mergeCell ref="J36:J37"/>
    <mergeCell ref="K36:K38"/>
    <mergeCell ref="L36:L37"/>
    <mergeCell ref="A36:A39"/>
    <mergeCell ref="B36:B39"/>
    <mergeCell ref="C36:C39"/>
    <mergeCell ref="D36:D39"/>
    <mergeCell ref="E36:E39"/>
    <mergeCell ref="F36:F39"/>
  </mergeCells>
  <printOptions/>
  <pageMargins left="0.2362204724409449" right="0.2362204724409449" top="0.35433070866141736" bottom="0.5511811023622047" header="0.31496062992125984" footer="0.31496062992125984"/>
  <pageSetup fitToHeight="0" fitToWidth="1" orientation="landscape" paperSize="8" scale="60" r:id="rId1"/>
  <headerFooter>
    <oddFooter>&amp;CStránka &amp;P z &amp;N&amp;R&amp;12Zpracoval odbor finanční, stav k 1. 9. 2020
</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BY108"/>
  <sheetViews>
    <sheetView tabSelected="1" zoomScale="62" zoomScaleNormal="62" zoomScaleSheetLayoutView="39" zoomScalePageLayoutView="55" workbookViewId="0" topLeftCell="A1">
      <selection activeCell="X33" sqref="X33"/>
    </sheetView>
  </sheetViews>
  <sheetFormatPr defaultColWidth="9.140625" defaultRowHeight="15"/>
  <cols>
    <col min="1" max="1" width="4.7109375" style="0" customWidth="1"/>
    <col min="2" max="2" width="14.140625" style="0" customWidth="1"/>
    <col min="3" max="3" width="23.421875" style="80" customWidth="1"/>
    <col min="4" max="4" width="17.28125" style="80" customWidth="1"/>
    <col min="5" max="5" width="11.7109375" style="80" customWidth="1"/>
    <col min="6" max="6" width="8.7109375" style="80" customWidth="1"/>
    <col min="7" max="7" width="18.7109375" style="81" customWidth="1"/>
    <col min="8" max="8" width="13.8515625" style="82"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5.421875" style="0" customWidth="1"/>
    <col min="16" max="16" width="14.28125" style="0" customWidth="1"/>
    <col min="17" max="17" width="12.7109375" style="0" customWidth="1"/>
    <col min="18" max="18" width="60.57421875" style="0" customWidth="1"/>
    <col min="19" max="19" width="5.57421875" style="0" customWidth="1"/>
    <col min="20" max="20" width="13.00390625" style="0" bestFit="1" customWidth="1"/>
    <col min="21" max="21" width="11.7109375" style="0" bestFit="1" customWidth="1"/>
    <col min="22" max="22" width="12.28125" style="0" bestFit="1" customWidth="1"/>
    <col min="24" max="24" width="8.7109375" style="0" customWidth="1"/>
    <col min="245" max="245" width="4.7109375" style="0" customWidth="1"/>
    <col min="246" max="246" width="14.140625" style="0" customWidth="1"/>
    <col min="247" max="247" width="23.421875" style="0" customWidth="1"/>
    <col min="248" max="248" width="17.28125" style="0" customWidth="1"/>
    <col min="249" max="249" width="11.7109375" style="0" customWidth="1"/>
    <col min="250" max="250" width="8.7109375" style="0" customWidth="1"/>
    <col min="251" max="251" width="18.7109375" style="0" customWidth="1"/>
    <col min="252" max="252" width="13.8515625" style="0" customWidth="1"/>
    <col min="253" max="253" width="13.421875" style="0" customWidth="1"/>
    <col min="254" max="254" width="15.140625" style="0" customWidth="1"/>
    <col min="255" max="255" width="40.7109375" style="0" customWidth="1"/>
    <col min="256" max="16384" width="20.421875" style="0" customWidth="1"/>
  </cols>
  <sheetData>
    <row r="1" spans="1:18" ht="37.5" customHeight="1">
      <c r="A1" s="367" t="s">
        <v>304</v>
      </c>
      <c r="C1" s="6"/>
      <c r="D1" s="6"/>
      <c r="E1" s="6"/>
      <c r="F1" s="6"/>
      <c r="G1" s="7"/>
      <c r="H1" s="8"/>
      <c r="I1" s="9"/>
      <c r="J1" s="9"/>
      <c r="K1" s="9"/>
      <c r="L1" s="9"/>
      <c r="M1" s="9"/>
      <c r="N1" s="9"/>
      <c r="O1" s="9"/>
      <c r="P1" s="9"/>
      <c r="Q1" s="9"/>
      <c r="R1" s="10"/>
    </row>
    <row r="2" spans="2:18" ht="15" customHeight="1" thickBot="1">
      <c r="B2" s="5"/>
      <c r="C2" s="6"/>
      <c r="D2" s="6"/>
      <c r="E2" s="6"/>
      <c r="F2" s="6"/>
      <c r="G2" s="7"/>
      <c r="H2" s="8"/>
      <c r="I2" s="9"/>
      <c r="J2" s="9"/>
      <c r="K2" s="9"/>
      <c r="L2" s="9"/>
      <c r="M2" s="9"/>
      <c r="N2" s="9"/>
      <c r="O2" s="9"/>
      <c r="P2" s="9"/>
      <c r="Q2" s="9"/>
      <c r="R2" s="10"/>
    </row>
    <row r="3" spans="1:18" ht="32.25" customHeight="1">
      <c r="A3" s="761" t="s">
        <v>34</v>
      </c>
      <c r="B3" s="755" t="s">
        <v>35</v>
      </c>
      <c r="C3" s="755" t="s">
        <v>29</v>
      </c>
      <c r="D3" s="755" t="s">
        <v>36</v>
      </c>
      <c r="E3" s="755" t="s">
        <v>37</v>
      </c>
      <c r="F3" s="763" t="s">
        <v>38</v>
      </c>
      <c r="G3" s="751" t="s">
        <v>10</v>
      </c>
      <c r="H3" s="753" t="s">
        <v>39</v>
      </c>
      <c r="I3" s="755" t="s">
        <v>40</v>
      </c>
      <c r="J3" s="755" t="s">
        <v>11</v>
      </c>
      <c r="K3" s="757" t="s">
        <v>17</v>
      </c>
      <c r="L3" s="759" t="s">
        <v>41</v>
      </c>
      <c r="M3" s="738" t="s">
        <v>42</v>
      </c>
      <c r="N3" s="739"/>
      <c r="O3" s="740"/>
      <c r="P3" s="741" t="s">
        <v>43</v>
      </c>
      <c r="Q3" s="743" t="s">
        <v>184</v>
      </c>
      <c r="R3" s="745" t="s">
        <v>44</v>
      </c>
    </row>
    <row r="4" spans="1:18" ht="164.25" customHeight="1">
      <c r="A4" s="762"/>
      <c r="B4" s="756"/>
      <c r="C4" s="756"/>
      <c r="D4" s="533"/>
      <c r="E4" s="756"/>
      <c r="F4" s="764"/>
      <c r="G4" s="752"/>
      <c r="H4" s="754"/>
      <c r="I4" s="756"/>
      <c r="J4" s="756"/>
      <c r="K4" s="758"/>
      <c r="L4" s="760"/>
      <c r="M4" s="11" t="s">
        <v>45</v>
      </c>
      <c r="N4" s="12" t="s">
        <v>185</v>
      </c>
      <c r="O4" s="13" t="s">
        <v>46</v>
      </c>
      <c r="P4" s="742"/>
      <c r="Q4" s="744"/>
      <c r="R4" s="746"/>
    </row>
    <row r="5" spans="1:18" ht="34.5" customHeight="1" thickBot="1">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188</v>
      </c>
      <c r="R5" s="252" t="s">
        <v>189</v>
      </c>
    </row>
    <row r="6" spans="1:19" ht="198" customHeight="1">
      <c r="A6" s="747">
        <v>1</v>
      </c>
      <c r="B6" s="748" t="s">
        <v>19</v>
      </c>
      <c r="C6" s="736" t="s">
        <v>18</v>
      </c>
      <c r="D6" s="736" t="s">
        <v>63</v>
      </c>
      <c r="E6" s="749" t="s">
        <v>20</v>
      </c>
      <c r="F6" s="732" t="s">
        <v>64</v>
      </c>
      <c r="G6" s="735">
        <v>362375172.18</v>
      </c>
      <c r="H6" s="736" t="s">
        <v>19</v>
      </c>
      <c r="I6" s="736" t="s">
        <v>65</v>
      </c>
      <c r="J6" s="736" t="s">
        <v>66</v>
      </c>
      <c r="K6" s="737" t="s">
        <v>67</v>
      </c>
      <c r="L6" s="765">
        <v>101386743</v>
      </c>
      <c r="M6" s="765">
        <f>N6+O6</f>
        <v>1004341.5</v>
      </c>
      <c r="N6" s="22">
        <v>1004341.5</v>
      </c>
      <c r="O6" s="766">
        <v>0</v>
      </c>
      <c r="P6" s="730">
        <f>M6/L6</f>
        <v>0.009906043633337743</v>
      </c>
      <c r="Q6" s="730">
        <f>M6/G6</f>
        <v>0.002771551632409079</v>
      </c>
      <c r="R6" s="731" t="s">
        <v>355</v>
      </c>
      <c r="S6" s="23"/>
    </row>
    <row r="7" spans="1:19" ht="109.5" customHeight="1">
      <c r="A7" s="706"/>
      <c r="B7" s="632"/>
      <c r="C7" s="565"/>
      <c r="D7" s="565"/>
      <c r="E7" s="750"/>
      <c r="F7" s="733"/>
      <c r="G7" s="729"/>
      <c r="H7" s="565"/>
      <c r="I7" s="565"/>
      <c r="J7" s="565"/>
      <c r="K7" s="638"/>
      <c r="L7" s="717"/>
      <c r="M7" s="717"/>
      <c r="N7" s="24" t="s">
        <v>68</v>
      </c>
      <c r="O7" s="767"/>
      <c r="P7" s="641"/>
      <c r="Q7" s="641"/>
      <c r="R7" s="723"/>
      <c r="S7" s="23"/>
    </row>
    <row r="8" spans="1:19" ht="218.25" customHeight="1">
      <c r="A8" s="662"/>
      <c r="B8" s="695"/>
      <c r="C8" s="552"/>
      <c r="D8" s="552"/>
      <c r="E8" s="712"/>
      <c r="F8" s="734"/>
      <c r="G8" s="693"/>
      <c r="H8" s="552"/>
      <c r="I8" s="552"/>
      <c r="J8" s="552"/>
      <c r="K8" s="639"/>
      <c r="L8" s="718"/>
      <c r="M8" s="718"/>
      <c r="N8" s="25">
        <v>5641832.5</v>
      </c>
      <c r="O8" s="768"/>
      <c r="P8" s="642"/>
      <c r="Q8" s="641"/>
      <c r="R8" s="697"/>
      <c r="S8" s="23"/>
    </row>
    <row r="9" spans="1:77" ht="51" customHeight="1">
      <c r="A9" s="661">
        <v>2</v>
      </c>
      <c r="B9" s="725" t="s">
        <v>19</v>
      </c>
      <c r="C9" s="725" t="s">
        <v>69</v>
      </c>
      <c r="D9" s="725" t="s">
        <v>63</v>
      </c>
      <c r="E9" s="725" t="s">
        <v>70</v>
      </c>
      <c r="F9" s="725" t="s">
        <v>64</v>
      </c>
      <c r="G9" s="724">
        <v>462724796.59</v>
      </c>
      <c r="H9" s="725" t="s">
        <v>19</v>
      </c>
      <c r="I9" s="725" t="s">
        <v>71</v>
      </c>
      <c r="J9" s="725" t="s">
        <v>66</v>
      </c>
      <c r="K9" s="726" t="s">
        <v>72</v>
      </c>
      <c r="L9" s="716">
        <v>13225052</v>
      </c>
      <c r="M9" s="716">
        <f>N9+O9</f>
        <v>96798.25</v>
      </c>
      <c r="N9" s="28">
        <v>96798.25</v>
      </c>
      <c r="O9" s="719">
        <v>0</v>
      </c>
      <c r="P9" s="640">
        <f>M9/L9</f>
        <v>0.007319309595153199</v>
      </c>
      <c r="Q9" s="640">
        <f>M9/G9</f>
        <v>0.00020919183651566583</v>
      </c>
      <c r="R9" s="722" t="s">
        <v>360</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c r="A10" s="706"/>
      <c r="B10" s="725"/>
      <c r="C10" s="725"/>
      <c r="D10" s="725"/>
      <c r="E10" s="725"/>
      <c r="F10" s="725"/>
      <c r="G10" s="724"/>
      <c r="H10" s="725"/>
      <c r="I10" s="725"/>
      <c r="J10" s="725"/>
      <c r="K10" s="727"/>
      <c r="L10" s="717"/>
      <c r="M10" s="717"/>
      <c r="N10" s="30" t="s">
        <v>73</v>
      </c>
      <c r="O10" s="720"/>
      <c r="P10" s="641"/>
      <c r="Q10" s="641"/>
      <c r="R10" s="723"/>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c r="A11" s="662"/>
      <c r="B11" s="725"/>
      <c r="C11" s="725"/>
      <c r="D11" s="725"/>
      <c r="E11" s="725"/>
      <c r="F11" s="725"/>
      <c r="G11" s="724"/>
      <c r="H11" s="725"/>
      <c r="I11" s="725"/>
      <c r="J11" s="725"/>
      <c r="K11" s="728"/>
      <c r="L11" s="718"/>
      <c r="M11" s="718"/>
      <c r="N11" s="31">
        <v>290394.75</v>
      </c>
      <c r="O11" s="721"/>
      <c r="P11" s="642"/>
      <c r="Q11" s="642"/>
      <c r="R11" s="697"/>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c r="A12" s="672">
        <v>3</v>
      </c>
      <c r="B12" s="551" t="s">
        <v>21</v>
      </c>
      <c r="C12" s="551" t="s">
        <v>22</v>
      </c>
      <c r="D12" s="551" t="s">
        <v>74</v>
      </c>
      <c r="E12" s="551" t="s">
        <v>23</v>
      </c>
      <c r="F12" s="551" t="s">
        <v>64</v>
      </c>
      <c r="G12" s="692">
        <v>400418989.26</v>
      </c>
      <c r="H12" s="551" t="s">
        <v>75</v>
      </c>
      <c r="I12" s="551" t="s">
        <v>76</v>
      </c>
      <c r="J12" s="551" t="s">
        <v>66</v>
      </c>
      <c r="K12" s="602" t="s">
        <v>77</v>
      </c>
      <c r="L12" s="716">
        <v>178471075</v>
      </c>
      <c r="M12" s="716">
        <f>N12+O12</f>
        <v>11053466</v>
      </c>
      <c r="N12" s="32">
        <v>11053466</v>
      </c>
      <c r="O12" s="719">
        <v>0</v>
      </c>
      <c r="P12" s="640">
        <f>M12/L12</f>
        <v>0.061934215390365074</v>
      </c>
      <c r="Q12" s="640">
        <f>(M12+M15+M16)/G12</f>
        <v>0.1545071279320076</v>
      </c>
      <c r="R12" s="689" t="s">
        <v>335</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c r="A13" s="673"/>
      <c r="B13" s="565"/>
      <c r="C13" s="565"/>
      <c r="D13" s="565"/>
      <c r="E13" s="565"/>
      <c r="F13" s="565"/>
      <c r="G13" s="729"/>
      <c r="H13" s="565"/>
      <c r="I13" s="565"/>
      <c r="J13" s="565"/>
      <c r="K13" s="638"/>
      <c r="L13" s="717"/>
      <c r="M13" s="717"/>
      <c r="N13" s="33" t="s">
        <v>78</v>
      </c>
      <c r="O13" s="720"/>
      <c r="P13" s="641"/>
      <c r="Q13" s="641"/>
      <c r="R13" s="690"/>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c r="A14" s="673"/>
      <c r="B14" s="565"/>
      <c r="C14" s="565"/>
      <c r="D14" s="565"/>
      <c r="E14" s="565"/>
      <c r="F14" s="565"/>
      <c r="G14" s="729"/>
      <c r="H14" s="565"/>
      <c r="I14" s="565"/>
      <c r="J14" s="565"/>
      <c r="K14" s="639"/>
      <c r="L14" s="718"/>
      <c r="M14" s="718"/>
      <c r="N14" s="34">
        <v>33160392</v>
      </c>
      <c r="O14" s="721"/>
      <c r="P14" s="642"/>
      <c r="Q14" s="641"/>
      <c r="R14" s="690"/>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19" s="29" customFormat="1" ht="330">
      <c r="A15" s="673"/>
      <c r="B15" s="565"/>
      <c r="C15" s="565"/>
      <c r="D15" s="565"/>
      <c r="E15" s="565"/>
      <c r="F15" s="565"/>
      <c r="G15" s="729"/>
      <c r="H15" s="565"/>
      <c r="I15" s="565"/>
      <c r="J15" s="133" t="s">
        <v>13</v>
      </c>
      <c r="K15" s="432" t="s">
        <v>331</v>
      </c>
      <c r="L15" s="302">
        <v>40518449.97</v>
      </c>
      <c r="M15" s="253">
        <f aca="true" t="shared" si="0" ref="M15:M22">N15+O15</f>
        <v>39887710.97</v>
      </c>
      <c r="N15" s="35">
        <v>39887710.97</v>
      </c>
      <c r="O15" s="36">
        <v>0</v>
      </c>
      <c r="P15" s="137">
        <f aca="true" t="shared" si="1" ref="P15:P21">M15/L15</f>
        <v>0.9844332890210015</v>
      </c>
      <c r="Q15" s="641"/>
      <c r="R15" s="1" t="s">
        <v>326</v>
      </c>
      <c r="S15" s="23"/>
    </row>
    <row r="16" spans="1:19" s="29" customFormat="1" ht="119.25" customHeight="1">
      <c r="A16" s="673"/>
      <c r="B16" s="565"/>
      <c r="C16" s="565"/>
      <c r="D16" s="565"/>
      <c r="E16" s="565"/>
      <c r="F16" s="565"/>
      <c r="G16" s="729"/>
      <c r="H16" s="565"/>
      <c r="I16" s="565"/>
      <c r="J16" s="551" t="s">
        <v>66</v>
      </c>
      <c r="K16" s="602" t="s">
        <v>79</v>
      </c>
      <c r="L16" s="701">
        <v>10926411.03</v>
      </c>
      <c r="M16" s="537">
        <f>N16+N17+N18+O18</f>
        <v>10926411.030000001</v>
      </c>
      <c r="N16" s="37">
        <v>823671</v>
      </c>
      <c r="O16" s="254">
        <v>0</v>
      </c>
      <c r="P16" s="640">
        <f t="shared" si="1"/>
        <v>1.0000000000000002</v>
      </c>
      <c r="Q16" s="641"/>
      <c r="R16" s="689" t="s">
        <v>262</v>
      </c>
      <c r="S16" s="23"/>
    </row>
    <row r="17" spans="1:19" s="29" customFormat="1" ht="148.5" customHeight="1">
      <c r="A17" s="673"/>
      <c r="B17" s="565"/>
      <c r="C17" s="565"/>
      <c r="D17" s="565"/>
      <c r="E17" s="565"/>
      <c r="F17" s="565"/>
      <c r="G17" s="729"/>
      <c r="H17" s="565"/>
      <c r="I17" s="565"/>
      <c r="J17" s="565"/>
      <c r="K17" s="638"/>
      <c r="L17" s="702"/>
      <c r="M17" s="704"/>
      <c r="N17" s="37">
        <v>5878388</v>
      </c>
      <c r="O17" s="255">
        <v>0</v>
      </c>
      <c r="P17" s="641"/>
      <c r="Q17" s="641"/>
      <c r="R17" s="690"/>
      <c r="S17" s="23"/>
    </row>
    <row r="18" spans="1:19" s="29" customFormat="1" ht="180" customHeight="1">
      <c r="A18" s="674"/>
      <c r="B18" s="552"/>
      <c r="C18" s="552"/>
      <c r="D18" s="552"/>
      <c r="E18" s="552"/>
      <c r="F18" s="552"/>
      <c r="G18" s="693"/>
      <c r="H18" s="552"/>
      <c r="I18" s="552"/>
      <c r="J18" s="552"/>
      <c r="K18" s="639"/>
      <c r="L18" s="703"/>
      <c r="M18" s="538"/>
      <c r="N18" s="37">
        <v>0</v>
      </c>
      <c r="O18" s="255">
        <v>4224352.03</v>
      </c>
      <c r="P18" s="642"/>
      <c r="Q18" s="641"/>
      <c r="R18" s="705"/>
      <c r="S18" s="23"/>
    </row>
    <row r="19" spans="1:77" ht="308.25" customHeight="1">
      <c r="A19" s="672">
        <v>4</v>
      </c>
      <c r="B19" s="551" t="s">
        <v>80</v>
      </c>
      <c r="C19" s="551" t="s">
        <v>81</v>
      </c>
      <c r="D19" s="551" t="s">
        <v>74</v>
      </c>
      <c r="E19" s="711" t="s">
        <v>82</v>
      </c>
      <c r="F19" s="677" t="s">
        <v>64</v>
      </c>
      <c r="G19" s="692">
        <v>433013258.18</v>
      </c>
      <c r="H19" s="698" t="s">
        <v>75</v>
      </c>
      <c r="I19" s="666" t="s">
        <v>83</v>
      </c>
      <c r="J19" s="157" t="s">
        <v>66</v>
      </c>
      <c r="K19" s="157" t="s">
        <v>84</v>
      </c>
      <c r="L19" s="38">
        <v>354887803</v>
      </c>
      <c r="M19" s="253">
        <f t="shared" si="0"/>
        <v>88721951</v>
      </c>
      <c r="N19" s="40">
        <v>88721951</v>
      </c>
      <c r="O19" s="256">
        <v>0</v>
      </c>
      <c r="P19" s="145">
        <f t="shared" si="1"/>
        <v>0.250000000704448</v>
      </c>
      <c r="Q19" s="640">
        <f>(M19+M20)/G19</f>
        <v>0.20558712537848972</v>
      </c>
      <c r="R19" s="433" t="s">
        <v>85</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19" ht="409.5">
      <c r="A20" s="674"/>
      <c r="B20" s="552"/>
      <c r="C20" s="552"/>
      <c r="D20" s="533"/>
      <c r="E20" s="712"/>
      <c r="F20" s="679"/>
      <c r="G20" s="693"/>
      <c r="H20" s="699"/>
      <c r="I20" s="700"/>
      <c r="J20" s="133" t="s">
        <v>16</v>
      </c>
      <c r="K20" s="157" t="s">
        <v>86</v>
      </c>
      <c r="L20" s="38">
        <v>300000</v>
      </c>
      <c r="M20" s="253">
        <f t="shared" si="0"/>
        <v>300000</v>
      </c>
      <c r="N20" s="41">
        <v>300000</v>
      </c>
      <c r="O20" s="256">
        <v>0</v>
      </c>
      <c r="P20" s="145">
        <f t="shared" si="1"/>
        <v>1</v>
      </c>
      <c r="Q20" s="642"/>
      <c r="R20" s="446" t="s">
        <v>368</v>
      </c>
      <c r="S20" s="23"/>
    </row>
    <row r="21" spans="1:19" ht="270">
      <c r="A21" s="661">
        <v>5</v>
      </c>
      <c r="B21" s="707" t="s">
        <v>19</v>
      </c>
      <c r="C21" s="551" t="s">
        <v>87</v>
      </c>
      <c r="D21" s="551" t="s">
        <v>63</v>
      </c>
      <c r="E21" s="664" t="s">
        <v>88</v>
      </c>
      <c r="F21" s="677" t="s">
        <v>25</v>
      </c>
      <c r="G21" s="649">
        <v>383980487.02</v>
      </c>
      <c r="H21" s="681" t="s">
        <v>19</v>
      </c>
      <c r="I21" s="653" t="s">
        <v>89</v>
      </c>
      <c r="J21" s="157" t="s">
        <v>13</v>
      </c>
      <c r="K21" s="157" t="s">
        <v>90</v>
      </c>
      <c r="L21" s="38">
        <v>31074718.09</v>
      </c>
      <c r="M21" s="253">
        <f t="shared" si="0"/>
        <v>31074718.09</v>
      </c>
      <c r="N21" s="41">
        <v>31074718.09</v>
      </c>
      <c r="O21" s="256">
        <v>0</v>
      </c>
      <c r="P21" s="145">
        <f t="shared" si="1"/>
        <v>1</v>
      </c>
      <c r="Q21" s="640">
        <f>(M21+M22+M23+M24+M25)/G21</f>
        <v>0.08202518522343429</v>
      </c>
      <c r="R21" s="1" t="s">
        <v>91</v>
      </c>
      <c r="S21" s="23"/>
    </row>
    <row r="22" spans="1:19" ht="90">
      <c r="A22" s="706"/>
      <c r="B22" s="708"/>
      <c r="C22" s="565"/>
      <c r="D22" s="565"/>
      <c r="E22" s="710"/>
      <c r="F22" s="678"/>
      <c r="G22" s="680"/>
      <c r="H22" s="682"/>
      <c r="I22" s="713"/>
      <c r="J22" s="133" t="s">
        <v>66</v>
      </c>
      <c r="K22" s="157" t="s">
        <v>92</v>
      </c>
      <c r="L22" s="38">
        <v>24838.28</v>
      </c>
      <c r="M22" s="253">
        <f t="shared" si="0"/>
        <v>24838.28</v>
      </c>
      <c r="N22" s="27">
        <v>0</v>
      </c>
      <c r="O22" s="256">
        <v>24838.28</v>
      </c>
      <c r="P22" s="145"/>
      <c r="Q22" s="641"/>
      <c r="R22" s="257" t="s">
        <v>93</v>
      </c>
      <c r="S22" s="23"/>
    </row>
    <row r="23" spans="1:19" ht="103.5" customHeight="1">
      <c r="A23" s="706"/>
      <c r="B23" s="708"/>
      <c r="C23" s="565"/>
      <c r="D23" s="545"/>
      <c r="E23" s="710"/>
      <c r="F23" s="678"/>
      <c r="G23" s="680"/>
      <c r="H23" s="682"/>
      <c r="I23" s="713"/>
      <c r="J23" s="133" t="s">
        <v>66</v>
      </c>
      <c r="K23" s="157" t="s">
        <v>94</v>
      </c>
      <c r="L23" s="38">
        <v>89232.79</v>
      </c>
      <c r="M23" s="253">
        <v>89233</v>
      </c>
      <c r="N23" s="714">
        <v>393223</v>
      </c>
      <c r="O23" s="256">
        <v>0</v>
      </c>
      <c r="P23" s="145">
        <f aca="true" t="shared" si="2" ref="P23:P36">M23/L23</f>
        <v>1.0000023533949796</v>
      </c>
      <c r="Q23" s="641"/>
      <c r="R23" s="696" t="s">
        <v>95</v>
      </c>
      <c r="S23" s="23"/>
    </row>
    <row r="24" spans="1:19" ht="137.25" customHeight="1">
      <c r="A24" s="706"/>
      <c r="B24" s="708"/>
      <c r="C24" s="565"/>
      <c r="D24" s="545"/>
      <c r="E24" s="710"/>
      <c r="F24" s="678"/>
      <c r="G24" s="680"/>
      <c r="H24" s="682"/>
      <c r="I24" s="713"/>
      <c r="J24" s="133" t="s">
        <v>66</v>
      </c>
      <c r="K24" s="157" t="s">
        <v>96</v>
      </c>
      <c r="L24" s="38">
        <v>303989.96</v>
      </c>
      <c r="M24" s="253">
        <v>303990</v>
      </c>
      <c r="N24" s="715"/>
      <c r="O24" s="256">
        <v>0</v>
      </c>
      <c r="P24" s="145">
        <f t="shared" si="2"/>
        <v>1.000000131583293</v>
      </c>
      <c r="Q24" s="641"/>
      <c r="R24" s="697"/>
      <c r="S24" s="23"/>
    </row>
    <row r="25" spans="1:19" ht="75">
      <c r="A25" s="662"/>
      <c r="B25" s="709"/>
      <c r="C25" s="552"/>
      <c r="D25" s="533"/>
      <c r="E25" s="665"/>
      <c r="F25" s="679"/>
      <c r="G25" s="650"/>
      <c r="H25" s="683"/>
      <c r="I25" s="654"/>
      <c r="J25" s="133" t="s">
        <v>66</v>
      </c>
      <c r="K25" s="157" t="s">
        <v>97</v>
      </c>
      <c r="L25" s="38">
        <v>3291.2</v>
      </c>
      <c r="M25" s="253">
        <f aca="true" t="shared" si="3" ref="M25:M31">N25+O25</f>
        <v>3291.2</v>
      </c>
      <c r="N25" s="27">
        <v>0</v>
      </c>
      <c r="O25" s="256">
        <v>3291.2</v>
      </c>
      <c r="P25" s="145">
        <f t="shared" si="2"/>
        <v>1</v>
      </c>
      <c r="Q25" s="642"/>
      <c r="R25" s="257" t="s">
        <v>98</v>
      </c>
      <c r="S25" s="23"/>
    </row>
    <row r="26" spans="1:20" ht="360">
      <c r="A26" s="661">
        <v>6</v>
      </c>
      <c r="B26" s="694" t="s">
        <v>19</v>
      </c>
      <c r="C26" s="551" t="s">
        <v>31</v>
      </c>
      <c r="D26" s="551" t="s">
        <v>63</v>
      </c>
      <c r="E26" s="551" t="s">
        <v>32</v>
      </c>
      <c r="F26" s="551" t="s">
        <v>99</v>
      </c>
      <c r="G26" s="649">
        <v>77718036.65</v>
      </c>
      <c r="H26" s="551" t="s">
        <v>19</v>
      </c>
      <c r="I26" s="551" t="s">
        <v>89</v>
      </c>
      <c r="J26" s="151" t="s">
        <v>13</v>
      </c>
      <c r="K26" s="258" t="s">
        <v>100</v>
      </c>
      <c r="L26" s="259">
        <v>19504849.310000002</v>
      </c>
      <c r="M26" s="260">
        <f t="shared" si="3"/>
        <v>16163365.61</v>
      </c>
      <c r="N26" s="261">
        <v>16163365.61</v>
      </c>
      <c r="O26" s="262">
        <v>0</v>
      </c>
      <c r="P26" s="145">
        <f t="shared" si="2"/>
        <v>0.8286844647250442</v>
      </c>
      <c r="Q26" s="640">
        <f>(M26+M27)/G26</f>
        <v>0.20845888944622482</v>
      </c>
      <c r="R26" s="263" t="s">
        <v>320</v>
      </c>
      <c r="S26" s="23"/>
      <c r="T26" s="23"/>
    </row>
    <row r="27" spans="1:19" ht="172.5" customHeight="1">
      <c r="A27" s="662"/>
      <c r="B27" s="695"/>
      <c r="C27" s="552"/>
      <c r="D27" s="552"/>
      <c r="E27" s="552"/>
      <c r="F27" s="552"/>
      <c r="G27" s="650"/>
      <c r="H27" s="552"/>
      <c r="I27" s="552"/>
      <c r="J27" s="264" t="s">
        <v>66</v>
      </c>
      <c r="K27" s="157" t="s">
        <v>101</v>
      </c>
      <c r="L27" s="38">
        <v>44293.75</v>
      </c>
      <c r="M27" s="253">
        <f t="shared" si="3"/>
        <v>37650</v>
      </c>
      <c r="N27" s="40">
        <v>37650</v>
      </c>
      <c r="O27" s="256">
        <v>0</v>
      </c>
      <c r="P27" s="145">
        <f t="shared" si="2"/>
        <v>0.8500070551714407</v>
      </c>
      <c r="Q27" s="642"/>
      <c r="R27" s="257" t="s">
        <v>102</v>
      </c>
      <c r="S27" s="23"/>
    </row>
    <row r="28" spans="1:19" ht="285">
      <c r="A28" s="661">
        <v>7</v>
      </c>
      <c r="B28" s="694" t="s">
        <v>19</v>
      </c>
      <c r="C28" s="551" t="s">
        <v>33</v>
      </c>
      <c r="D28" s="551" t="s">
        <v>63</v>
      </c>
      <c r="E28" s="551" t="s">
        <v>32</v>
      </c>
      <c r="F28" s="551" t="s">
        <v>25</v>
      </c>
      <c r="G28" s="649">
        <v>429420138.85</v>
      </c>
      <c r="H28" s="551" t="s">
        <v>19</v>
      </c>
      <c r="I28" s="551" t="s">
        <v>89</v>
      </c>
      <c r="J28" s="251" t="s">
        <v>13</v>
      </c>
      <c r="K28" s="265" t="s">
        <v>103</v>
      </c>
      <c r="L28" s="99">
        <v>35285573.330000006</v>
      </c>
      <c r="M28" s="253">
        <f t="shared" si="3"/>
        <v>35285573.33</v>
      </c>
      <c r="N28" s="41">
        <v>35285573.33</v>
      </c>
      <c r="O28" s="144">
        <v>0</v>
      </c>
      <c r="P28" s="166">
        <f>M28/L28</f>
        <v>0.9999999999999998</v>
      </c>
      <c r="Q28" s="640">
        <f>(M28+M29)/G28</f>
        <v>0.08295709750688605</v>
      </c>
      <c r="R28" s="1" t="s">
        <v>104</v>
      </c>
      <c r="S28" s="23"/>
    </row>
    <row r="29" spans="1:19" ht="165">
      <c r="A29" s="662"/>
      <c r="B29" s="695"/>
      <c r="C29" s="552"/>
      <c r="D29" s="552"/>
      <c r="E29" s="552"/>
      <c r="F29" s="552"/>
      <c r="G29" s="650"/>
      <c r="H29" s="552"/>
      <c r="I29" s="552"/>
      <c r="J29" s="264" t="s">
        <v>66</v>
      </c>
      <c r="K29" s="157" t="s">
        <v>96</v>
      </c>
      <c r="L29" s="38">
        <v>397500</v>
      </c>
      <c r="M29" s="253">
        <f t="shared" si="3"/>
        <v>337875</v>
      </c>
      <c r="N29" s="40">
        <v>337875</v>
      </c>
      <c r="O29" s="256">
        <v>0</v>
      </c>
      <c r="P29" s="145">
        <f t="shared" si="2"/>
        <v>0.85</v>
      </c>
      <c r="Q29" s="642"/>
      <c r="R29" s="257" t="s">
        <v>105</v>
      </c>
      <c r="S29" s="23"/>
    </row>
    <row r="30" spans="1:19" ht="315">
      <c r="A30" s="672">
        <v>9</v>
      </c>
      <c r="B30" s="551" t="s">
        <v>12</v>
      </c>
      <c r="C30" s="551" t="s">
        <v>24</v>
      </c>
      <c r="D30" s="551" t="s">
        <v>106</v>
      </c>
      <c r="E30" s="551" t="s">
        <v>107</v>
      </c>
      <c r="F30" s="551" t="s">
        <v>25</v>
      </c>
      <c r="G30" s="692">
        <v>121876492.78</v>
      </c>
      <c r="H30" s="551" t="s">
        <v>12</v>
      </c>
      <c r="I30" s="551" t="s">
        <v>108</v>
      </c>
      <c r="J30" s="133" t="s">
        <v>13</v>
      </c>
      <c r="K30" s="26" t="s">
        <v>327</v>
      </c>
      <c r="L30" s="38">
        <v>8920521.79</v>
      </c>
      <c r="M30" s="253">
        <f t="shared" si="3"/>
        <v>8920521.79</v>
      </c>
      <c r="N30" s="39">
        <v>8920521.79</v>
      </c>
      <c r="O30" s="256">
        <v>0</v>
      </c>
      <c r="P30" s="145">
        <f t="shared" si="2"/>
        <v>1</v>
      </c>
      <c r="Q30" s="640">
        <f>(M30+M31)/G30</f>
        <v>0.10531348496521775</v>
      </c>
      <c r="R30" s="1" t="s">
        <v>370</v>
      </c>
      <c r="S30" s="23"/>
    </row>
    <row r="31" spans="1:19" ht="285">
      <c r="A31" s="674"/>
      <c r="B31" s="552"/>
      <c r="C31" s="552"/>
      <c r="D31" s="552"/>
      <c r="E31" s="552"/>
      <c r="F31" s="552"/>
      <c r="G31" s="693"/>
      <c r="H31" s="552"/>
      <c r="I31" s="552"/>
      <c r="J31" s="264" t="s">
        <v>66</v>
      </c>
      <c r="K31" s="157" t="s">
        <v>109</v>
      </c>
      <c r="L31" s="134">
        <v>7905397.84</v>
      </c>
      <c r="M31" s="253">
        <f t="shared" si="3"/>
        <v>3914716.4</v>
      </c>
      <c r="N31" s="42">
        <v>3914716.4</v>
      </c>
      <c r="O31" s="256">
        <v>0</v>
      </c>
      <c r="P31" s="145">
        <f t="shared" si="2"/>
        <v>0.49519536894047067</v>
      </c>
      <c r="Q31" s="641"/>
      <c r="R31" s="257" t="s">
        <v>110</v>
      </c>
      <c r="S31" s="23"/>
    </row>
    <row r="32" spans="1:19" ht="409.5">
      <c r="A32" s="672">
        <v>11</v>
      </c>
      <c r="B32" s="551" t="s">
        <v>111</v>
      </c>
      <c r="C32" s="551" t="s">
        <v>112</v>
      </c>
      <c r="D32" s="551" t="s">
        <v>74</v>
      </c>
      <c r="E32" s="664" t="s">
        <v>113</v>
      </c>
      <c r="F32" s="677" t="s">
        <v>25</v>
      </c>
      <c r="G32" s="649">
        <v>50983386.56</v>
      </c>
      <c r="H32" s="681" t="s">
        <v>75</v>
      </c>
      <c r="I32" s="684" t="s">
        <v>114</v>
      </c>
      <c r="J32" s="157" t="s">
        <v>13</v>
      </c>
      <c r="K32" s="430" t="s">
        <v>328</v>
      </c>
      <c r="L32" s="43">
        <v>9849777.9</v>
      </c>
      <c r="M32" s="266">
        <f>N32+O32</f>
        <v>2351606.38</v>
      </c>
      <c r="N32" s="39">
        <v>2351606.38</v>
      </c>
      <c r="O32" s="45">
        <v>0</v>
      </c>
      <c r="P32" s="145">
        <f t="shared" si="2"/>
        <v>0.2387471477910177</v>
      </c>
      <c r="Q32" s="640">
        <f>(M32+M33+M34+M35)/G32</f>
        <v>0.19532104577401377</v>
      </c>
      <c r="R32" s="447" t="s">
        <v>378</v>
      </c>
      <c r="S32" s="23"/>
    </row>
    <row r="33" spans="1:19" ht="124.5" customHeight="1">
      <c r="A33" s="673"/>
      <c r="B33" s="565"/>
      <c r="C33" s="565"/>
      <c r="D33" s="545"/>
      <c r="E33" s="675"/>
      <c r="F33" s="678"/>
      <c r="G33" s="680"/>
      <c r="H33" s="682"/>
      <c r="I33" s="685"/>
      <c r="J33" s="133" t="s">
        <v>16</v>
      </c>
      <c r="K33" s="157" t="s">
        <v>115</v>
      </c>
      <c r="L33" s="38">
        <v>1000</v>
      </c>
      <c r="M33" s="38">
        <v>1000</v>
      </c>
      <c r="N33" s="46">
        <v>1000</v>
      </c>
      <c r="O33" s="44">
        <v>0</v>
      </c>
      <c r="P33" s="145">
        <f t="shared" si="2"/>
        <v>1</v>
      </c>
      <c r="Q33" s="641"/>
      <c r="R33" s="257" t="s">
        <v>116</v>
      </c>
      <c r="S33" s="23"/>
    </row>
    <row r="34" spans="1:19" ht="240">
      <c r="A34" s="673"/>
      <c r="B34" s="565"/>
      <c r="C34" s="565"/>
      <c r="D34" s="545"/>
      <c r="E34" s="675"/>
      <c r="F34" s="678"/>
      <c r="G34" s="680"/>
      <c r="H34" s="682"/>
      <c r="I34" s="685"/>
      <c r="J34" s="133" t="s">
        <v>66</v>
      </c>
      <c r="K34" s="430" t="s">
        <v>330</v>
      </c>
      <c r="L34" s="38">
        <v>6773775.26</v>
      </c>
      <c r="M34" s="253">
        <f>N34+O34</f>
        <v>7605522</v>
      </c>
      <c r="N34" s="40">
        <v>7605522</v>
      </c>
      <c r="O34" s="256">
        <v>0</v>
      </c>
      <c r="P34" s="145">
        <f t="shared" si="2"/>
        <v>1.1227892435273974</v>
      </c>
      <c r="Q34" s="641"/>
      <c r="R34" s="431" t="s">
        <v>329</v>
      </c>
      <c r="S34" s="23"/>
    </row>
    <row r="35" spans="1:19" ht="60">
      <c r="A35" s="674"/>
      <c r="B35" s="552"/>
      <c r="C35" s="552"/>
      <c r="D35" s="533"/>
      <c r="E35" s="676"/>
      <c r="F35" s="679"/>
      <c r="G35" s="650"/>
      <c r="H35" s="683"/>
      <c r="I35" s="686"/>
      <c r="J35" s="264" t="s">
        <v>117</v>
      </c>
      <c r="K35" s="157" t="s">
        <v>118</v>
      </c>
      <c r="L35" s="38">
        <v>0</v>
      </c>
      <c r="M35" s="253">
        <f>N35+O35</f>
        <v>0</v>
      </c>
      <c r="N35" s="27">
        <v>0</v>
      </c>
      <c r="O35" s="256">
        <v>0</v>
      </c>
      <c r="P35" s="145">
        <v>0</v>
      </c>
      <c r="Q35" s="642"/>
      <c r="R35" s="47" t="s">
        <v>119</v>
      </c>
      <c r="S35" s="23"/>
    </row>
    <row r="36" spans="1:19" ht="150">
      <c r="A36" s="267">
        <v>13</v>
      </c>
      <c r="B36" s="268" t="s">
        <v>19</v>
      </c>
      <c r="C36" s="268" t="s">
        <v>26</v>
      </c>
      <c r="D36" s="268" t="s">
        <v>63</v>
      </c>
      <c r="E36" s="163" t="s">
        <v>120</v>
      </c>
      <c r="F36" s="163" t="s">
        <v>25</v>
      </c>
      <c r="G36" s="122">
        <v>75726679.86</v>
      </c>
      <c r="H36" s="122" t="s">
        <v>19</v>
      </c>
      <c r="I36" s="2" t="s">
        <v>121</v>
      </c>
      <c r="J36" s="133" t="s">
        <v>66</v>
      </c>
      <c r="K36" s="157" t="s">
        <v>122</v>
      </c>
      <c r="L36" s="143">
        <v>259239.57</v>
      </c>
      <c r="M36" s="269">
        <f>N36+O36</f>
        <v>259240</v>
      </c>
      <c r="N36" s="37">
        <v>259240</v>
      </c>
      <c r="O36" s="270">
        <v>0</v>
      </c>
      <c r="P36" s="145">
        <f t="shared" si="2"/>
        <v>1.0000016586973972</v>
      </c>
      <c r="Q36" s="137">
        <f>M36/G36</f>
        <v>0.0034233641363819326</v>
      </c>
      <c r="R36" s="257" t="s">
        <v>123</v>
      </c>
      <c r="S36" s="23"/>
    </row>
    <row r="37" spans="1:19" ht="150">
      <c r="A37" s="267">
        <v>14</v>
      </c>
      <c r="B37" s="268" t="s">
        <v>19</v>
      </c>
      <c r="C37" s="268" t="s">
        <v>124</v>
      </c>
      <c r="D37" s="268" t="s">
        <v>63</v>
      </c>
      <c r="E37" s="163" t="s">
        <v>30</v>
      </c>
      <c r="F37" s="271" t="s">
        <v>25</v>
      </c>
      <c r="G37" s="122">
        <v>114144662.22</v>
      </c>
      <c r="H37" s="122" t="s">
        <v>19</v>
      </c>
      <c r="I37" s="2" t="s">
        <v>89</v>
      </c>
      <c r="J37" s="368" t="s">
        <v>66</v>
      </c>
      <c r="K37" s="272" t="s">
        <v>125</v>
      </c>
      <c r="L37" s="48">
        <v>186679.77</v>
      </c>
      <c r="M37" s="253">
        <f>N37+O37</f>
        <v>195663</v>
      </c>
      <c r="N37" s="49">
        <v>195663</v>
      </c>
      <c r="O37" s="266">
        <v>0</v>
      </c>
      <c r="P37" s="137">
        <f>M37/L37</f>
        <v>1.0481210685014237</v>
      </c>
      <c r="Q37" s="137">
        <f>M37/G37</f>
        <v>0.0017141668843251145</v>
      </c>
      <c r="R37" s="257" t="s">
        <v>126</v>
      </c>
      <c r="S37" s="23"/>
    </row>
    <row r="38" spans="1:19" ht="135">
      <c r="A38" s="267">
        <v>15</v>
      </c>
      <c r="B38" s="268" t="s">
        <v>19</v>
      </c>
      <c r="C38" s="268" t="s">
        <v>27</v>
      </c>
      <c r="D38" s="268" t="s">
        <v>63</v>
      </c>
      <c r="E38" s="163" t="s">
        <v>30</v>
      </c>
      <c r="F38" s="271" t="s">
        <v>25</v>
      </c>
      <c r="G38" s="122">
        <v>97275841.82</v>
      </c>
      <c r="H38" s="122" t="s">
        <v>19</v>
      </c>
      <c r="I38" s="2" t="s">
        <v>89</v>
      </c>
      <c r="J38" s="264" t="s">
        <v>66</v>
      </c>
      <c r="K38" s="273" t="s">
        <v>127</v>
      </c>
      <c r="L38" s="274">
        <v>910378.05</v>
      </c>
      <c r="M38" s="48">
        <f>N38+O38</f>
        <v>751433</v>
      </c>
      <c r="N38" s="275">
        <v>751433</v>
      </c>
      <c r="O38" s="276">
        <v>0</v>
      </c>
      <c r="P38" s="277">
        <v>1</v>
      </c>
      <c r="Q38" s="278">
        <f>M38/G38</f>
        <v>0.007724764812526194</v>
      </c>
      <c r="R38" s="279" t="s">
        <v>128</v>
      </c>
      <c r="S38" s="23"/>
    </row>
    <row r="39" spans="1:19" ht="165">
      <c r="A39" s="280">
        <v>16</v>
      </c>
      <c r="B39" s="281" t="s">
        <v>12</v>
      </c>
      <c r="C39" s="251" t="s">
        <v>28</v>
      </c>
      <c r="D39" s="251" t="s">
        <v>106</v>
      </c>
      <c r="E39" s="4" t="s">
        <v>129</v>
      </c>
      <c r="F39" s="282" t="s">
        <v>25</v>
      </c>
      <c r="G39" s="102">
        <v>112459975.41</v>
      </c>
      <c r="H39" s="102" t="s">
        <v>12</v>
      </c>
      <c r="I39" s="4" t="s">
        <v>114</v>
      </c>
      <c r="J39" s="251" t="s">
        <v>13</v>
      </c>
      <c r="K39" s="283" t="s">
        <v>144</v>
      </c>
      <c r="L39" s="43">
        <v>483531</v>
      </c>
      <c r="M39" s="43">
        <v>483531</v>
      </c>
      <c r="N39" s="284">
        <v>483531</v>
      </c>
      <c r="O39" s="285">
        <v>0</v>
      </c>
      <c r="P39" s="277">
        <v>1</v>
      </c>
      <c r="Q39" s="378">
        <f>M39/G39</f>
        <v>0.0042995830137537465</v>
      </c>
      <c r="R39" s="1" t="s">
        <v>369</v>
      </c>
      <c r="S39" s="23"/>
    </row>
    <row r="40" spans="1:19" ht="138" customHeight="1">
      <c r="A40" s="661">
        <v>21</v>
      </c>
      <c r="B40" s="551" t="s">
        <v>15</v>
      </c>
      <c r="C40" s="663" t="s">
        <v>130</v>
      </c>
      <c r="D40" s="551" t="s">
        <v>74</v>
      </c>
      <c r="E40" s="664" t="s">
        <v>131</v>
      </c>
      <c r="F40" s="666" t="s">
        <v>25</v>
      </c>
      <c r="G40" s="649">
        <v>32817739.74</v>
      </c>
      <c r="H40" s="651" t="s">
        <v>132</v>
      </c>
      <c r="I40" s="653" t="s">
        <v>114</v>
      </c>
      <c r="J40" s="133" t="s">
        <v>133</v>
      </c>
      <c r="K40" s="265" t="s">
        <v>134</v>
      </c>
      <c r="L40" s="568">
        <v>638862.01</v>
      </c>
      <c r="M40" s="286">
        <v>229295</v>
      </c>
      <c r="N40" s="46">
        <v>229295</v>
      </c>
      <c r="O40" s="287">
        <v>0</v>
      </c>
      <c r="P40" s="640">
        <f>(M40+M41)/L40</f>
        <v>0.9748717567350734</v>
      </c>
      <c r="Q40" s="557">
        <f>M40/(G40+M41)</f>
        <v>0.006904135719777973</v>
      </c>
      <c r="R40" s="668" t="s">
        <v>333</v>
      </c>
      <c r="S40" s="23"/>
    </row>
    <row r="41" spans="1:19" ht="231.75" customHeight="1">
      <c r="A41" s="662"/>
      <c r="B41" s="552"/>
      <c r="C41" s="552"/>
      <c r="D41" s="552"/>
      <c r="E41" s="665"/>
      <c r="F41" s="667"/>
      <c r="G41" s="650"/>
      <c r="H41" s="652"/>
      <c r="I41" s="654"/>
      <c r="J41" s="133" t="s">
        <v>13</v>
      </c>
      <c r="K41" s="139" t="s">
        <v>135</v>
      </c>
      <c r="L41" s="569"/>
      <c r="M41" s="286">
        <f>N41</f>
        <v>393513.53</v>
      </c>
      <c r="N41" s="46">
        <v>393513.53</v>
      </c>
      <c r="O41" s="287">
        <v>0</v>
      </c>
      <c r="P41" s="642"/>
      <c r="Q41" s="550"/>
      <c r="R41" s="669"/>
      <c r="S41" s="23"/>
    </row>
    <row r="42" spans="1:19" ht="51" customHeight="1">
      <c r="A42" s="687">
        <v>32</v>
      </c>
      <c r="B42" s="655" t="s">
        <v>14</v>
      </c>
      <c r="C42" s="655" t="s">
        <v>305</v>
      </c>
      <c r="D42" s="655" t="s">
        <v>106</v>
      </c>
      <c r="E42" s="655" t="s">
        <v>306</v>
      </c>
      <c r="F42" s="655" t="s">
        <v>257</v>
      </c>
      <c r="G42" s="657">
        <v>4146520.73</v>
      </c>
      <c r="H42" s="655" t="s">
        <v>14</v>
      </c>
      <c r="I42" s="655" t="s">
        <v>307</v>
      </c>
      <c r="J42" s="372" t="s">
        <v>259</v>
      </c>
      <c r="K42" s="655" t="s">
        <v>309</v>
      </c>
      <c r="L42" s="659">
        <v>740806.74</v>
      </c>
      <c r="M42" s="377">
        <f>N42+O42</f>
        <v>414621.75</v>
      </c>
      <c r="N42" s="393">
        <v>414621.75</v>
      </c>
      <c r="O42" s="375">
        <v>0</v>
      </c>
      <c r="P42" s="369">
        <v>0</v>
      </c>
      <c r="Q42" s="557">
        <f>(M42+M43)/G42</f>
        <v>0.17865743070817833</v>
      </c>
      <c r="R42" s="689" t="s">
        <v>321</v>
      </c>
      <c r="S42" s="23"/>
    </row>
    <row r="43" spans="1:19" ht="114" customHeight="1" thickBot="1">
      <c r="A43" s="688"/>
      <c r="B43" s="656"/>
      <c r="C43" s="656"/>
      <c r="D43" s="656"/>
      <c r="E43" s="656"/>
      <c r="F43" s="656"/>
      <c r="G43" s="658"/>
      <c r="H43" s="656"/>
      <c r="I43" s="656"/>
      <c r="J43" s="373" t="s">
        <v>308</v>
      </c>
      <c r="K43" s="656"/>
      <c r="L43" s="660"/>
      <c r="M43" s="371">
        <f>N43+O43</f>
        <v>326184.99</v>
      </c>
      <c r="N43" s="374">
        <v>326184.99</v>
      </c>
      <c r="O43" s="376">
        <v>0</v>
      </c>
      <c r="P43" s="369">
        <v>0</v>
      </c>
      <c r="Q43" s="691"/>
      <c r="R43" s="690"/>
      <c r="S43" s="23"/>
    </row>
    <row r="44" spans="1:19" ht="28.5" customHeight="1" thickBot="1">
      <c r="A44" s="379"/>
      <c r="B44" s="380" t="s">
        <v>0</v>
      </c>
      <c r="C44" s="381"/>
      <c r="D44" s="381"/>
      <c r="E44" s="382"/>
      <c r="F44" s="383"/>
      <c r="G44" s="384">
        <f>SUM(G6:G43)</f>
        <v>3159082177.85</v>
      </c>
      <c r="H44" s="385"/>
      <c r="I44" s="386"/>
      <c r="J44" s="386"/>
      <c r="K44" s="387"/>
      <c r="L44" s="388">
        <f>SUM(L6:L43)</f>
        <v>823113790.6400001</v>
      </c>
      <c r="M44" s="388">
        <f>SUM(M6:M43)</f>
        <v>261158062.1</v>
      </c>
      <c r="N44" s="389">
        <f>SUM(N6:N43)</f>
        <v>295998199.84</v>
      </c>
      <c r="O44" s="390">
        <f>SUM(O6:O43)</f>
        <v>4252481.510000001</v>
      </c>
      <c r="P44" s="391">
        <f>M44/L44</f>
        <v>0.31728063005351953</v>
      </c>
      <c r="Q44" s="391">
        <f>M44/G44</f>
        <v>0.08266896756631328</v>
      </c>
      <c r="R44" s="392" t="s">
        <v>136</v>
      </c>
      <c r="S44" s="23"/>
    </row>
    <row r="45" spans="1:18" ht="30" customHeight="1">
      <c r="A45" s="51"/>
      <c r="B45" s="52" t="s">
        <v>137</v>
      </c>
      <c r="C45" s="670" t="s">
        <v>138</v>
      </c>
      <c r="D45" s="670"/>
      <c r="E45" s="670"/>
      <c r="F45" s="670"/>
      <c r="G45" s="670"/>
      <c r="H45" s="670"/>
      <c r="I45" s="670"/>
      <c r="J45" s="670"/>
      <c r="K45" s="671"/>
      <c r="L45" s="53" t="s">
        <v>136</v>
      </c>
      <c r="M45" s="53" t="s">
        <v>136</v>
      </c>
      <c r="N45" s="54">
        <f>N6+N9+N12+N15+N20+N21+N26+N28+N30+N32+N40+N33+N39+N41+N42+N43</f>
        <v>147986248.19</v>
      </c>
      <c r="O45" s="55" t="s">
        <v>136</v>
      </c>
      <c r="P45" s="56" t="s">
        <v>136</v>
      </c>
      <c r="Q45" s="288" t="s">
        <v>136</v>
      </c>
      <c r="R45" s="289" t="s">
        <v>136</v>
      </c>
    </row>
    <row r="46" spans="1:18" ht="30" customHeight="1">
      <c r="A46" s="57"/>
      <c r="B46" s="58" t="s">
        <v>137</v>
      </c>
      <c r="C46" s="643" t="s">
        <v>139</v>
      </c>
      <c r="D46" s="643"/>
      <c r="E46" s="643"/>
      <c r="F46" s="643"/>
      <c r="G46" s="643"/>
      <c r="H46" s="643"/>
      <c r="I46" s="643"/>
      <c r="J46" s="643"/>
      <c r="K46" s="644"/>
      <c r="L46" s="59" t="s">
        <v>136</v>
      </c>
      <c r="M46" s="59" t="s">
        <v>136</v>
      </c>
      <c r="N46" s="60">
        <f>N8+N11+N14</f>
        <v>39092619.25</v>
      </c>
      <c r="O46" s="61" t="s">
        <v>136</v>
      </c>
      <c r="P46" s="62" t="s">
        <v>136</v>
      </c>
      <c r="Q46" s="290" t="s">
        <v>136</v>
      </c>
      <c r="R46" s="291" t="s">
        <v>136</v>
      </c>
    </row>
    <row r="47" spans="1:18" ht="30.75" customHeight="1" thickBot="1">
      <c r="A47" s="63"/>
      <c r="B47" s="64" t="s">
        <v>137</v>
      </c>
      <c r="C47" s="645" t="s">
        <v>140</v>
      </c>
      <c r="D47" s="645"/>
      <c r="E47" s="645"/>
      <c r="F47" s="645"/>
      <c r="G47" s="645"/>
      <c r="H47" s="645"/>
      <c r="I47" s="645"/>
      <c r="J47" s="645"/>
      <c r="K47" s="646"/>
      <c r="L47" s="65" t="s">
        <v>136</v>
      </c>
      <c r="M47" s="65" t="s">
        <v>136</v>
      </c>
      <c r="N47" s="66">
        <f>N16+N19+N23+N27+N29+N31+N34+N36+N37+N38+N17+N18</f>
        <v>108919332.4</v>
      </c>
      <c r="O47" s="67">
        <f>O44</f>
        <v>4252481.510000001</v>
      </c>
      <c r="P47" s="292" t="s">
        <v>136</v>
      </c>
      <c r="Q47" s="293" t="s">
        <v>136</v>
      </c>
      <c r="R47" s="294" t="s">
        <v>136</v>
      </c>
    </row>
    <row r="48" spans="1:17" ht="15">
      <c r="A48" s="68"/>
      <c r="B48" s="69"/>
      <c r="C48" s="70"/>
      <c r="D48" s="70"/>
      <c r="E48" s="71"/>
      <c r="F48" s="71"/>
      <c r="G48" s="72"/>
      <c r="H48" s="73"/>
      <c r="I48" s="74"/>
      <c r="J48" s="74"/>
      <c r="K48" s="74"/>
      <c r="L48" s="74"/>
      <c r="M48" s="74"/>
      <c r="N48" s="75"/>
      <c r="O48" s="76"/>
      <c r="P48" s="76"/>
      <c r="Q48" s="76"/>
    </row>
    <row r="49" spans="1:17" ht="15">
      <c r="A49" s="77"/>
      <c r="B49" s="78"/>
      <c r="C49" s="79"/>
      <c r="D49" s="79"/>
      <c r="N49" s="76"/>
      <c r="O49" s="76"/>
      <c r="P49" s="76"/>
      <c r="Q49" s="76"/>
    </row>
    <row r="50" spans="1:17" ht="15">
      <c r="A50" s="77"/>
      <c r="B50" s="83" t="s">
        <v>141</v>
      </c>
      <c r="C50" s="70"/>
      <c r="D50" s="70"/>
      <c r="L50" s="242"/>
      <c r="M50" s="242"/>
      <c r="N50" s="84"/>
      <c r="O50" s="85"/>
      <c r="P50" s="86"/>
      <c r="Q50" s="86"/>
    </row>
    <row r="51" spans="1:17" ht="51.75" customHeight="1">
      <c r="A51" s="68"/>
      <c r="B51" s="647" t="s">
        <v>142</v>
      </c>
      <c r="C51" s="647"/>
      <c r="D51" s="647"/>
      <c r="E51" s="647"/>
      <c r="F51" s="647"/>
      <c r="G51" s="647"/>
      <c r="H51" s="647"/>
      <c r="I51" s="647"/>
      <c r="J51" s="74"/>
      <c r="K51" s="74"/>
      <c r="L51" s="87"/>
      <c r="M51" s="88"/>
      <c r="O51" s="76"/>
      <c r="P51" s="76"/>
      <c r="Q51" s="76"/>
    </row>
    <row r="52" spans="1:17" ht="27" customHeight="1">
      <c r="A52" s="68"/>
      <c r="B52" s="647" t="s">
        <v>143</v>
      </c>
      <c r="C52" s="648"/>
      <c r="D52" s="648"/>
      <c r="E52" s="648"/>
      <c r="F52" s="648"/>
      <c r="G52" s="648"/>
      <c r="H52" s="648"/>
      <c r="I52" s="648"/>
      <c r="J52" s="74"/>
      <c r="K52" s="74"/>
      <c r="L52" s="74"/>
      <c r="M52" s="74"/>
      <c r="N52" s="76"/>
      <c r="O52" s="76"/>
      <c r="P52" s="76"/>
      <c r="Q52" s="76"/>
    </row>
    <row r="53" spans="1:17" ht="15">
      <c r="A53" s="68"/>
      <c r="B53" s="78"/>
      <c r="C53" s="89"/>
      <c r="D53" s="89"/>
      <c r="E53" s="71"/>
      <c r="F53" s="71"/>
      <c r="G53" s="72"/>
      <c r="H53" s="73"/>
      <c r="I53" s="74"/>
      <c r="J53" s="74"/>
      <c r="K53" s="74"/>
      <c r="L53" s="74"/>
      <c r="M53" s="76"/>
      <c r="N53" s="90"/>
      <c r="O53" s="55"/>
      <c r="P53" s="50"/>
      <c r="Q53" s="76"/>
    </row>
    <row r="54" spans="1:17" ht="15">
      <c r="A54" s="68"/>
      <c r="B54" s="78"/>
      <c r="C54" s="89"/>
      <c r="D54" s="89"/>
      <c r="E54" s="71"/>
      <c r="F54" s="71"/>
      <c r="G54" s="72"/>
      <c r="H54" s="73"/>
      <c r="I54" s="74"/>
      <c r="J54" s="74"/>
      <c r="K54" s="74"/>
      <c r="L54" s="74"/>
      <c r="M54" s="76"/>
      <c r="N54" s="91"/>
      <c r="O54" s="55"/>
      <c r="P54" s="50"/>
      <c r="Q54" s="76"/>
    </row>
    <row r="55" spans="1:17" ht="15">
      <c r="A55" s="68"/>
      <c r="B55" s="78"/>
      <c r="C55" s="89"/>
      <c r="D55" s="89"/>
      <c r="E55" s="71"/>
      <c r="F55" s="71"/>
      <c r="G55" s="72"/>
      <c r="H55" s="73"/>
      <c r="I55" s="74"/>
      <c r="J55" s="74"/>
      <c r="K55" s="74"/>
      <c r="L55" s="74"/>
      <c r="M55" s="76"/>
      <c r="N55" s="92"/>
      <c r="O55" s="93"/>
      <c r="P55" s="50"/>
      <c r="Q55" s="76"/>
    </row>
    <row r="56" spans="1:17" ht="15">
      <c r="A56" s="68"/>
      <c r="B56" s="94"/>
      <c r="C56" s="79"/>
      <c r="D56" s="79"/>
      <c r="I56" s="95"/>
      <c r="J56" s="95"/>
      <c r="K56" s="95"/>
      <c r="L56" s="96"/>
      <c r="M56" s="96"/>
      <c r="N56" s="97"/>
      <c r="O56" s="97"/>
      <c r="P56" s="97"/>
      <c r="Q56" s="96"/>
    </row>
    <row r="57" spans="1:17" ht="15">
      <c r="A57" s="68"/>
      <c r="B57" s="94"/>
      <c r="C57" s="79"/>
      <c r="D57" s="79"/>
      <c r="I57" s="95"/>
      <c r="J57" s="95"/>
      <c r="K57" s="95"/>
      <c r="L57" s="96"/>
      <c r="M57" s="96"/>
      <c r="N57" s="97"/>
      <c r="O57" s="97"/>
      <c r="P57" s="98"/>
      <c r="Q57" s="23"/>
    </row>
    <row r="58" spans="1:17" ht="15">
      <c r="A58" s="68"/>
      <c r="I58" s="95"/>
      <c r="J58" s="95"/>
      <c r="K58" s="95"/>
      <c r="L58" s="96"/>
      <c r="M58" s="96"/>
      <c r="N58" s="97"/>
      <c r="O58" s="97"/>
      <c r="P58" s="98"/>
      <c r="Q58" s="23"/>
    </row>
    <row r="59" spans="1:17" ht="15">
      <c r="A59" s="68"/>
      <c r="I59" s="95"/>
      <c r="J59" s="95"/>
      <c r="K59" s="95"/>
      <c r="L59" s="96"/>
      <c r="M59" s="96"/>
      <c r="N59" s="97"/>
      <c r="O59" s="97"/>
      <c r="P59" s="98"/>
      <c r="Q59" s="23"/>
    </row>
    <row r="60" spans="1:17" ht="15">
      <c r="A60" s="68"/>
      <c r="I60" s="95"/>
      <c r="J60" s="95"/>
      <c r="K60" s="95"/>
      <c r="L60" s="95"/>
      <c r="M60" s="95"/>
      <c r="N60" s="98"/>
      <c r="O60" s="98"/>
      <c r="P60" s="98"/>
      <c r="Q60" s="23"/>
    </row>
    <row r="61" spans="1:17" ht="15">
      <c r="A61" s="68"/>
      <c r="I61" s="95"/>
      <c r="J61" s="95"/>
      <c r="K61" s="95"/>
      <c r="L61" s="95"/>
      <c r="M61" s="95"/>
      <c r="N61" s="98"/>
      <c r="O61" s="98"/>
      <c r="P61" s="98"/>
      <c r="Q61" s="23"/>
    </row>
    <row r="62" spans="1:17" ht="15">
      <c r="A62" s="68"/>
      <c r="I62" s="95"/>
      <c r="J62" s="95"/>
      <c r="K62" s="95"/>
      <c r="L62" s="95"/>
      <c r="M62" s="95"/>
      <c r="N62" s="23"/>
      <c r="O62" s="23"/>
      <c r="P62" s="23"/>
      <c r="Q62" s="23"/>
    </row>
    <row r="63" spans="1:17" ht="15">
      <c r="A63" s="68"/>
      <c r="I63" s="95"/>
      <c r="J63" s="95"/>
      <c r="K63" s="95"/>
      <c r="L63" s="95"/>
      <c r="M63" s="95"/>
      <c r="N63" s="23"/>
      <c r="O63" s="23"/>
      <c r="P63" s="23"/>
      <c r="Q63" s="23"/>
    </row>
    <row r="64" spans="1:17" ht="15">
      <c r="A64" s="68"/>
      <c r="I64" s="95"/>
      <c r="J64" s="95"/>
      <c r="K64" s="95"/>
      <c r="L64" s="95"/>
      <c r="M64" s="95"/>
      <c r="N64" s="23"/>
      <c r="O64" s="23"/>
      <c r="P64" s="23"/>
      <c r="Q64" s="23"/>
    </row>
    <row r="65" spans="1:17" ht="15">
      <c r="A65" s="68"/>
      <c r="I65" s="95"/>
      <c r="J65" s="95"/>
      <c r="K65" s="95"/>
      <c r="L65" s="95"/>
      <c r="M65" s="95"/>
      <c r="N65" s="23"/>
      <c r="O65" s="23"/>
      <c r="P65" s="23"/>
      <c r="Q65" s="23"/>
    </row>
    <row r="66" spans="1:17" ht="15">
      <c r="A66" s="68"/>
      <c r="I66" s="95"/>
      <c r="J66" s="95"/>
      <c r="K66" s="95"/>
      <c r="L66" s="95"/>
      <c r="M66" s="95"/>
      <c r="N66" s="23"/>
      <c r="O66" s="23"/>
      <c r="P66" s="23"/>
      <c r="Q66" s="23"/>
    </row>
    <row r="67" spans="1:17" ht="15">
      <c r="A67" s="68"/>
      <c r="I67" s="95"/>
      <c r="J67" s="95"/>
      <c r="K67" s="95"/>
      <c r="L67" s="95"/>
      <c r="M67" s="95"/>
      <c r="N67" s="23"/>
      <c r="O67" s="23"/>
      <c r="P67" s="23"/>
      <c r="Q67" s="23"/>
    </row>
    <row r="68" spans="1:17" ht="15">
      <c r="A68" s="68"/>
      <c r="I68" s="95"/>
      <c r="J68" s="95"/>
      <c r="K68" s="95"/>
      <c r="L68" s="95"/>
      <c r="M68" s="95"/>
      <c r="N68" s="23"/>
      <c r="O68" s="23"/>
      <c r="P68" s="23"/>
      <c r="Q68" s="23"/>
    </row>
    <row r="69" spans="1:17" ht="15">
      <c r="A69" s="68"/>
      <c r="I69" s="95"/>
      <c r="J69" s="95"/>
      <c r="K69" s="95"/>
      <c r="L69" s="95"/>
      <c r="M69" s="95"/>
      <c r="N69" s="23"/>
      <c r="O69" s="23"/>
      <c r="P69" s="23"/>
      <c r="Q69" s="23"/>
    </row>
    <row r="70" spans="1:17" ht="15">
      <c r="A70" s="68"/>
      <c r="I70" s="95"/>
      <c r="J70" s="95"/>
      <c r="K70" s="95"/>
      <c r="L70" s="95"/>
      <c r="M70" s="95"/>
      <c r="N70" s="23"/>
      <c r="O70" s="23"/>
      <c r="P70" s="23"/>
      <c r="Q70" s="23"/>
    </row>
    <row r="71" spans="1:17" ht="15">
      <c r="A71" s="68"/>
      <c r="I71" s="95"/>
      <c r="J71" s="95"/>
      <c r="K71" s="95"/>
      <c r="L71" s="95"/>
      <c r="M71" s="95"/>
      <c r="N71" s="23"/>
      <c r="O71" s="23"/>
      <c r="P71" s="23"/>
      <c r="Q71" s="23"/>
    </row>
    <row r="72" spans="1:17" ht="15">
      <c r="A72" s="68"/>
      <c r="I72" s="95"/>
      <c r="J72" s="95"/>
      <c r="K72" s="95"/>
      <c r="L72" s="95"/>
      <c r="M72" s="95"/>
      <c r="N72" s="23"/>
      <c r="O72" s="23"/>
      <c r="P72" s="23"/>
      <c r="Q72" s="23"/>
    </row>
    <row r="73" spans="1:17" ht="15">
      <c r="A73" s="68"/>
      <c r="I73" s="95"/>
      <c r="J73" s="95"/>
      <c r="K73" s="95"/>
      <c r="L73" s="95"/>
      <c r="M73" s="95"/>
      <c r="N73" s="23"/>
      <c r="O73" s="23"/>
      <c r="P73" s="23"/>
      <c r="Q73" s="23"/>
    </row>
    <row r="74" spans="1:17" ht="15">
      <c r="A74" s="68"/>
      <c r="I74" s="95"/>
      <c r="J74" s="95"/>
      <c r="K74" s="95"/>
      <c r="L74" s="95"/>
      <c r="M74" s="95"/>
      <c r="N74" s="23"/>
      <c r="O74" s="23"/>
      <c r="P74" s="23"/>
      <c r="Q74" s="23"/>
    </row>
    <row r="75" spans="1:17" ht="15">
      <c r="A75" s="68"/>
      <c r="I75" s="95"/>
      <c r="J75" s="95"/>
      <c r="K75" s="95"/>
      <c r="L75" s="95"/>
      <c r="M75" s="95"/>
      <c r="N75" s="23"/>
      <c r="O75" s="23"/>
      <c r="P75" s="23"/>
      <c r="Q75" s="23"/>
    </row>
    <row r="76" spans="1:17" ht="15">
      <c r="A76" s="68"/>
      <c r="I76" s="95"/>
      <c r="J76" s="95"/>
      <c r="K76" s="95"/>
      <c r="L76" s="95"/>
      <c r="M76" s="95"/>
      <c r="N76" s="23"/>
      <c r="O76" s="23"/>
      <c r="P76" s="23"/>
      <c r="Q76" s="23"/>
    </row>
    <row r="77" spans="1:17" ht="15">
      <c r="A77" s="68"/>
      <c r="I77" s="95"/>
      <c r="J77" s="95"/>
      <c r="K77" s="95"/>
      <c r="L77" s="95"/>
      <c r="M77" s="95"/>
      <c r="N77" s="23"/>
      <c r="O77" s="23"/>
      <c r="P77" s="23"/>
      <c r="Q77" s="23"/>
    </row>
    <row r="78" spans="1:17" ht="15">
      <c r="A78" s="68"/>
      <c r="I78" s="95"/>
      <c r="J78" s="95"/>
      <c r="K78" s="95"/>
      <c r="L78" s="95"/>
      <c r="M78" s="95"/>
      <c r="N78" s="23"/>
      <c r="O78" s="23"/>
      <c r="P78" s="23"/>
      <c r="Q78" s="23"/>
    </row>
    <row r="79" spans="1:17" ht="15">
      <c r="A79" s="68"/>
      <c r="I79" s="95"/>
      <c r="J79" s="95"/>
      <c r="K79" s="95"/>
      <c r="L79" s="95"/>
      <c r="M79" s="95"/>
      <c r="N79" s="23"/>
      <c r="O79" s="23"/>
      <c r="P79" s="23"/>
      <c r="Q79" s="23"/>
    </row>
    <row r="80" spans="1:17" ht="15">
      <c r="A80" s="68"/>
      <c r="I80" s="95"/>
      <c r="J80" s="95"/>
      <c r="K80" s="95"/>
      <c r="L80" s="95"/>
      <c r="M80" s="95"/>
      <c r="N80" s="23"/>
      <c r="O80" s="23"/>
      <c r="P80" s="23"/>
      <c r="Q80" s="23"/>
    </row>
    <row r="81" spans="1:17" ht="15">
      <c r="A81" s="68"/>
      <c r="I81" s="95"/>
      <c r="J81" s="95"/>
      <c r="K81" s="95"/>
      <c r="L81" s="95"/>
      <c r="M81" s="95"/>
      <c r="N81" s="23"/>
      <c r="O81" s="23"/>
      <c r="P81" s="23"/>
      <c r="Q81" s="23"/>
    </row>
    <row r="82" spans="1:17" ht="15">
      <c r="A82" s="68"/>
      <c r="I82" s="95"/>
      <c r="J82" s="95"/>
      <c r="K82" s="95"/>
      <c r="L82" s="95"/>
      <c r="M82" s="95"/>
      <c r="N82" s="23"/>
      <c r="O82" s="23"/>
      <c r="P82" s="23"/>
      <c r="Q82" s="23"/>
    </row>
    <row r="83" spans="1:17" ht="15">
      <c r="A83" s="68"/>
      <c r="I83" s="95"/>
      <c r="J83" s="95"/>
      <c r="K83" s="95"/>
      <c r="L83" s="95"/>
      <c r="M83" s="95"/>
      <c r="N83" s="23"/>
      <c r="O83" s="23"/>
      <c r="P83" s="23"/>
      <c r="Q83" s="23"/>
    </row>
    <row r="84" spans="1:17" ht="15">
      <c r="A84" s="68"/>
      <c r="I84" s="95"/>
      <c r="J84" s="95"/>
      <c r="K84" s="95"/>
      <c r="L84" s="95"/>
      <c r="M84" s="95"/>
      <c r="N84" s="23"/>
      <c r="O84" s="23"/>
      <c r="P84" s="23"/>
      <c r="Q84" s="23"/>
    </row>
    <row r="85" spans="1:17" ht="15">
      <c r="A85" s="68"/>
      <c r="I85" s="95"/>
      <c r="J85" s="95"/>
      <c r="K85" s="95"/>
      <c r="L85" s="95"/>
      <c r="M85" s="95"/>
      <c r="N85" s="23"/>
      <c r="O85" s="23"/>
      <c r="P85" s="23"/>
      <c r="Q85" s="23"/>
    </row>
    <row r="86" spans="1:17" ht="15">
      <c r="A86" s="68"/>
      <c r="I86" s="95"/>
      <c r="J86" s="95"/>
      <c r="K86" s="95"/>
      <c r="L86" s="95"/>
      <c r="M86" s="95"/>
      <c r="N86" s="23"/>
      <c r="O86" s="23"/>
      <c r="P86" s="23"/>
      <c r="Q86" s="23"/>
    </row>
    <row r="87" spans="1:17" ht="15">
      <c r="A87" s="68"/>
      <c r="I87" s="95"/>
      <c r="J87" s="95"/>
      <c r="K87" s="95"/>
      <c r="L87" s="95"/>
      <c r="M87" s="95"/>
      <c r="N87" s="23"/>
      <c r="O87" s="23"/>
      <c r="P87" s="23"/>
      <c r="Q87" s="23"/>
    </row>
    <row r="88" spans="1:17" ht="15">
      <c r="A88" s="74"/>
      <c r="I88" s="95"/>
      <c r="J88" s="95"/>
      <c r="K88" s="95"/>
      <c r="L88" s="95"/>
      <c r="M88" s="95"/>
      <c r="N88" s="23"/>
      <c r="O88" s="23"/>
      <c r="P88" s="23"/>
      <c r="Q88" s="23"/>
    </row>
    <row r="89" spans="1:17" ht="15">
      <c r="A89" s="74"/>
      <c r="I89" s="95"/>
      <c r="J89" s="95"/>
      <c r="K89" s="95"/>
      <c r="L89" s="95"/>
      <c r="M89" s="95"/>
      <c r="N89" s="23"/>
      <c r="O89" s="23"/>
      <c r="P89" s="23"/>
      <c r="Q89" s="23"/>
    </row>
    <row r="90" spans="1:17" ht="15">
      <c r="A90" s="74"/>
      <c r="I90" s="95"/>
      <c r="J90" s="95"/>
      <c r="K90" s="95"/>
      <c r="L90" s="95"/>
      <c r="M90" s="95"/>
      <c r="N90" s="23"/>
      <c r="O90" s="23"/>
      <c r="P90" s="23"/>
      <c r="Q90" s="23"/>
    </row>
    <row r="91" spans="1:17" ht="15">
      <c r="A91" s="74"/>
      <c r="I91" s="95"/>
      <c r="J91" s="95"/>
      <c r="K91" s="95"/>
      <c r="L91" s="95"/>
      <c r="M91" s="95"/>
      <c r="N91" s="23"/>
      <c r="O91" s="23"/>
      <c r="P91" s="23"/>
      <c r="Q91" s="23"/>
    </row>
    <row r="92" spans="9:17" ht="15">
      <c r="I92" s="95"/>
      <c r="J92" s="95"/>
      <c r="K92" s="95"/>
      <c r="L92" s="95"/>
      <c r="M92" s="95"/>
      <c r="N92" s="23"/>
      <c r="O92" s="23"/>
      <c r="P92" s="23"/>
      <c r="Q92" s="23"/>
    </row>
    <row r="93" spans="9:17" ht="15">
      <c r="I93" s="95"/>
      <c r="J93" s="95"/>
      <c r="K93" s="95"/>
      <c r="L93" s="95"/>
      <c r="M93" s="95"/>
      <c r="N93" s="23"/>
      <c r="O93" s="23"/>
      <c r="P93" s="23"/>
      <c r="Q93" s="23"/>
    </row>
    <row r="94" spans="9:17" ht="15">
      <c r="I94" s="95"/>
      <c r="J94" s="95"/>
      <c r="K94" s="95"/>
      <c r="L94" s="95"/>
      <c r="M94" s="95"/>
      <c r="N94" s="23"/>
      <c r="O94" s="23"/>
      <c r="P94" s="23"/>
      <c r="Q94" s="23"/>
    </row>
    <row r="95" spans="9:17" ht="15">
      <c r="I95" s="95"/>
      <c r="J95" s="95"/>
      <c r="K95" s="95"/>
      <c r="L95" s="95"/>
      <c r="M95" s="95"/>
      <c r="N95" s="23"/>
      <c r="O95" s="23"/>
      <c r="P95" s="23"/>
      <c r="Q95" s="23"/>
    </row>
    <row r="96" spans="9:17" ht="15">
      <c r="I96" s="95"/>
      <c r="J96" s="95"/>
      <c r="K96" s="95"/>
      <c r="L96" s="95"/>
      <c r="M96" s="95"/>
      <c r="N96" s="23"/>
      <c r="O96" s="23"/>
      <c r="P96" s="23"/>
      <c r="Q96" s="23"/>
    </row>
    <row r="97" spans="9:17" ht="15">
      <c r="I97" s="95"/>
      <c r="J97" s="95"/>
      <c r="K97" s="95"/>
      <c r="L97" s="95"/>
      <c r="M97" s="95"/>
      <c r="N97" s="23"/>
      <c r="O97" s="23"/>
      <c r="P97" s="23"/>
      <c r="Q97" s="23"/>
    </row>
    <row r="98" spans="9:17" ht="15">
      <c r="I98" s="95"/>
      <c r="J98" s="95"/>
      <c r="K98" s="95"/>
      <c r="L98" s="95"/>
      <c r="M98" s="95"/>
      <c r="N98" s="23"/>
      <c r="O98" s="23"/>
      <c r="P98" s="23"/>
      <c r="Q98" s="23"/>
    </row>
    <row r="99" spans="9:17" ht="15">
      <c r="I99" s="95"/>
      <c r="J99" s="95"/>
      <c r="K99" s="95"/>
      <c r="L99" s="95"/>
      <c r="M99" s="95"/>
      <c r="N99" s="23"/>
      <c r="O99" s="23"/>
      <c r="P99" s="23"/>
      <c r="Q99" s="23"/>
    </row>
    <row r="100" spans="9:17" ht="15">
      <c r="I100" s="95"/>
      <c r="J100" s="95"/>
      <c r="K100" s="95"/>
      <c r="L100" s="95"/>
      <c r="M100" s="95"/>
      <c r="N100" s="23"/>
      <c r="O100" s="23"/>
      <c r="P100" s="23"/>
      <c r="Q100" s="23"/>
    </row>
    <row r="101" spans="9:17" ht="15">
      <c r="I101" s="95"/>
      <c r="J101" s="95"/>
      <c r="K101" s="95"/>
      <c r="L101" s="95"/>
      <c r="M101" s="95"/>
      <c r="N101" s="23"/>
      <c r="O101" s="23"/>
      <c r="P101" s="23"/>
      <c r="Q101" s="23"/>
    </row>
    <row r="102" spans="9:13" ht="15">
      <c r="I102" s="95"/>
      <c r="J102" s="95"/>
      <c r="K102" s="95"/>
      <c r="L102" s="95"/>
      <c r="M102" s="95"/>
    </row>
    <row r="103" spans="9:13" ht="15">
      <c r="I103" s="95"/>
      <c r="J103" s="95"/>
      <c r="K103" s="95"/>
      <c r="L103" s="95"/>
      <c r="M103" s="95"/>
    </row>
    <row r="104" spans="9:13" ht="15">
      <c r="I104" s="95"/>
      <c r="J104" s="95"/>
      <c r="K104" s="95"/>
      <c r="L104" s="95"/>
      <c r="M104" s="95"/>
    </row>
    <row r="105" spans="9:13" ht="15">
      <c r="I105" s="95"/>
      <c r="J105" s="95"/>
      <c r="K105" s="95"/>
      <c r="L105" s="95"/>
      <c r="M105" s="95"/>
    </row>
    <row r="106" spans="9:13" ht="15">
      <c r="I106" s="95"/>
      <c r="J106" s="95"/>
      <c r="K106" s="95"/>
      <c r="L106" s="95"/>
      <c r="M106" s="95"/>
    </row>
    <row r="107" spans="9:13" ht="15">
      <c r="I107" s="95"/>
      <c r="J107" s="95"/>
      <c r="K107" s="95"/>
      <c r="L107" s="95"/>
      <c r="M107" s="95"/>
    </row>
    <row r="108" spans="9:13" ht="15">
      <c r="I108" s="95"/>
      <c r="J108" s="95"/>
      <c r="K108" s="95"/>
      <c r="L108" s="95"/>
      <c r="M108" s="95"/>
    </row>
  </sheetData>
  <sheetProtection/>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rintOptions/>
  <pageMargins left="0.2362204724409449" right="0.2362204724409449" top="0.7480314960629921" bottom="0.7480314960629921" header="0.31496062992125984" footer="0.31496062992125984"/>
  <pageSetup fitToHeight="0" fitToWidth="1" orientation="landscape" paperSize="8" scale="60" r:id="rId1"/>
  <headerFooter>
    <oddFooter>&amp;CStránka &amp;P z &amp;N&amp;RZpracoval odbor finanční, stav k 1. 9. 2020
</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 221. zasedání Rady Karlovarského kraje, které se uskutečnilo dne 21.09.2020 (k bodu č. 44)</dc:title>
  <dc:subject/>
  <dc:creator/>
  <cp:keywords/>
  <dc:description/>
  <cp:lastModifiedBy/>
  <dcterms:created xsi:type="dcterms:W3CDTF">2006-09-16T00:00:00Z</dcterms:created>
  <dcterms:modified xsi:type="dcterms:W3CDTF">2020-09-21T14:58:47Z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2">
    <vt:lpwstr/>
  </property>
</Properties>
</file>