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23250" windowHeight="12570"/>
  </bookViews>
  <sheets>
    <sheet name="Nový přehled RKK" sheetId="100" r:id="rId1"/>
    <sheet name="KK_sledování " sheetId="104" r:id="rId2"/>
    <sheet name="PO_sledování" sheetId="89" r:id="rId3"/>
  </sheets>
  <definedNames>
    <definedName name="_xlnm._FilterDatabase" localSheetId="1" hidden="1">'KK_sledování '!$A$6:$Q$21</definedName>
    <definedName name="_xlnm._FilterDatabase" localSheetId="2" hidden="1">PO_sledování!$A$6:$Q$24</definedName>
    <definedName name="dv" localSheetId="1">#REF!</definedName>
    <definedName name="dv">#REF!</definedName>
    <definedName name="FI" localSheetId="1">#REF!</definedName>
    <definedName name="FI">#REF!</definedName>
    <definedName name="FO" localSheetId="1">#REF!</definedName>
    <definedName name="FO">#REF!</definedName>
    <definedName name="KK">#REF!</definedName>
    <definedName name="_xlnm.Print_Titles" localSheetId="1">'KK_sledování '!$4:$6</definedName>
    <definedName name="_xlnm.Print_Titles" localSheetId="2">PO_sledování!$4:$6</definedName>
    <definedName name="nov" localSheetId="1">#REF!</definedName>
    <definedName name="nov">#REF!</definedName>
    <definedName name="novy" localSheetId="1">#REF!</definedName>
    <definedName name="novy">#REF!</definedName>
    <definedName name="nový">#REF!</definedName>
    <definedName name="sled">#REF!</definedName>
    <definedName name="SMLproMMR" localSheetId="1">#REF!</definedName>
    <definedName name="SMLproMMR">#REF!</definedName>
  </definedNames>
  <calcPr calcId="191029"/>
</workbook>
</file>

<file path=xl/calcChain.xml><?xml version="1.0" encoding="utf-8"?>
<calcChain xmlns="http://schemas.openxmlformats.org/spreadsheetml/2006/main">
  <c r="O19" i="104" l="1"/>
  <c r="N23" i="89" l="1"/>
  <c r="G19" i="104" l="1"/>
  <c r="P17" i="104"/>
  <c r="P16" i="104"/>
  <c r="M18" i="104"/>
  <c r="N19" i="104" l="1"/>
  <c r="L19" i="104"/>
  <c r="P18" i="104"/>
  <c r="P14" i="104" l="1"/>
  <c r="N20" i="104"/>
  <c r="D17" i="100" l="1"/>
  <c r="D18" i="100"/>
  <c r="D7" i="100"/>
  <c r="P15" i="104"/>
  <c r="M12" i="104"/>
  <c r="P12" i="104" s="1"/>
  <c r="M11" i="104"/>
  <c r="P11" i="104" s="1"/>
  <c r="M9" i="104"/>
  <c r="P9" i="104" s="1"/>
  <c r="M7" i="104"/>
  <c r="P7" i="104" l="1"/>
  <c r="M19" i="104"/>
  <c r="P19" i="104" l="1"/>
  <c r="D8" i="100"/>
  <c r="L20" i="89" l="1"/>
  <c r="D16" i="100" l="1"/>
  <c r="D9" i="100" l="1"/>
  <c r="D10" i="100" s="1"/>
  <c r="N24" i="89"/>
  <c r="E18" i="100" s="1"/>
  <c r="F18" i="100" s="1"/>
  <c r="E17" i="100"/>
  <c r="F17" i="100" s="1"/>
  <c r="M21" i="89" l="1"/>
  <c r="P21" i="89" s="1"/>
  <c r="M19" i="89" l="1"/>
  <c r="P19" i="89" s="1"/>
  <c r="M17" i="89" l="1"/>
  <c r="M20" i="89" l="1"/>
  <c r="P20" i="89" s="1"/>
  <c r="M18" i="89"/>
  <c r="P18" i="89" s="1"/>
  <c r="N22" i="89" l="1"/>
  <c r="L22" i="89"/>
  <c r="E7" i="100" s="1"/>
  <c r="G22" i="89"/>
  <c r="M16" i="89"/>
  <c r="M15" i="89"/>
  <c r="M13" i="89"/>
  <c r="P13" i="89" s="1"/>
  <c r="M12" i="89"/>
  <c r="P12" i="89" s="1"/>
  <c r="M11" i="89"/>
  <c r="P11" i="89" s="1"/>
  <c r="M10" i="89"/>
  <c r="P10" i="89" s="1"/>
  <c r="M7" i="89"/>
  <c r="P7" i="89" l="1"/>
  <c r="M22" i="89"/>
  <c r="E8" i="100" s="1"/>
  <c r="P15" i="89"/>
  <c r="E16" i="100" l="1"/>
  <c r="F8" i="100"/>
  <c r="E9" i="100"/>
  <c r="E10" i="100" s="1"/>
  <c r="F7" i="100"/>
  <c r="F16" i="100" l="1"/>
  <c r="F9" i="100"/>
  <c r="F10" i="100" s="1"/>
  <c r="P22" i="89" l="1"/>
  <c r="O22" i="89"/>
  <c r="P17" i="89"/>
  <c r="O24" i="89" l="1"/>
  <c r="E19" i="100" s="1"/>
  <c r="O21" i="104" l="1"/>
  <c r="D19" i="100" l="1"/>
  <c r="F19" i="100" s="1"/>
</calcChain>
</file>

<file path=xl/sharedStrings.xml><?xml version="1.0" encoding="utf-8"?>
<sst xmlns="http://schemas.openxmlformats.org/spreadsheetml/2006/main" count="291" uniqueCount="195">
  <si>
    <t>CELKEM</t>
  </si>
  <si>
    <t xml:space="preserve">Celkový objem projektu </t>
  </si>
  <si>
    <t xml:space="preserve">Původní finanční postih za zjištěné pochybení </t>
  </si>
  <si>
    <t>Specifikace finančního postihu</t>
  </si>
  <si>
    <t>Identifikované zjištění</t>
  </si>
  <si>
    <t>KSÚS, p.o.</t>
  </si>
  <si>
    <t xml:space="preserve">Projekt revitalizace Centra vzdělávání ISŠTE Sokolov
CZ.1.09/1.3.00/18.00376 </t>
  </si>
  <si>
    <t>Název a registrační číslo projektu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</si>
  <si>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</si>
  <si>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</si>
  <si>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</si>
  <si>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</si>
  <si>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</si>
  <si>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</si>
  <si>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</si>
  <si>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</si>
  <si>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</si>
  <si>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</si>
  <si>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</si>
  <si>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</si>
  <si>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</si>
  <si>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</si>
  <si>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</si>
  <si>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</si>
  <si>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</si>
  <si>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</si>
  <si>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</si>
  <si>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</si>
  <si>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</si>
  <si>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</si>
  <si>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</si>
  <si>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</si>
  <si>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</si>
  <si>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</si>
  <si>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</si>
  <si>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</si>
  <si>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</si>
  <si>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</si>
  <si>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Střední průmyslová škola Ostrov</t>
  </si>
  <si>
    <t>x</t>
  </si>
  <si>
    <t>z toho</t>
  </si>
  <si>
    <t>uhrazené platební výměry, provedené korekce</t>
  </si>
  <si>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</si>
  <si>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</si>
  <si>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</si>
  <si>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</si>
  <si>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</si>
  <si>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</si>
  <si>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</si>
  <si>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</si>
  <si>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</si>
  <si>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</si>
  <si>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</si>
  <si>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</si>
  <si>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</si>
  <si>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</si>
  <si>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</si>
  <si>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</si>
  <si>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</si>
  <si>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</si>
  <si>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</si>
  <si>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</si>
  <si>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</si>
  <si>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</si>
  <si>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</si>
  <si>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</si>
  <si>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</si>
  <si>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</si>
  <si>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</si>
  <si>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</si>
  <si>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</si>
  <si>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</si>
  <si>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</si>
  <si>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</si>
  <si>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</si>
  <si>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ROP 
92,5% 
7,5%</t>
  </si>
  <si>
    <t>školství</t>
  </si>
  <si>
    <t>2.1.2007 - 30.7.2012
vyúčtování projektu 
ZK 102/04/15 ze dne 16.4.2015</t>
  </si>
  <si>
    <t>APDM, p.o.</t>
  </si>
  <si>
    <t>Ing. Kamil Řezníček/ PaedDr. Vratislav Emler</t>
  </si>
  <si>
    <t>12.3.2007 - 29.7.2011
vyúčtování projektu
ZK 93/04/14 ze dne 24.4.2014</t>
  </si>
  <si>
    <t xml:space="preserve">
Ing. Kamil Řezníček/ 
PaedDr. Vratislav Emler</t>
  </si>
  <si>
    <t>ÚOHS pokuta</t>
  </si>
  <si>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</si>
  <si>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</si>
  <si>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</si>
  <si>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</si>
  <si>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</si>
  <si>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</si>
  <si>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</si>
  <si>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</si>
  <si>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</si>
  <si>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</si>
  <si>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</si>
  <si>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Vyčíslení úspěchu v uskutečněné obraně v Kč a v %</t>
  </si>
  <si>
    <t>Rozdíl mezi původní výši vyměřených finančních postihů a konečnou výši finančního postihu po uskutečněné právní obraně.</t>
  </si>
  <si>
    <t>VŘ 006 - Zajištění technického dozoru - diskriminační požadavek k prokázání kvalifikačního předpokladu (viz PV 3/2017 - odvod 25%, tj. 823.671,- Kč)</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</si>
  <si>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</si>
  <si>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</si>
  <si>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penále vyměřené k platebnímu výměru č. 3/2017 ze dne 16.3.2017</t>
  </si>
  <si>
    <t>pochybení ve 2 veřejných zakázkách -netransparentní hodnotící kritéria; netransparentní hodnocení nabídek; netransparentní a diskriminační hodnotící kritéria</t>
  </si>
  <si>
    <t>podstatná změna závazku ze smlouvy na veřejnou zakázku, kdy při zvýšení /snížení ceny na školení překročil zadavatel 10 % původní hodnoty závazku</t>
  </si>
  <si>
    <t xml:space="preserve">diskriminační požadavky v rámci technických kvalifikačních předpokladů (znalost hospodaření krajských úřadů, ISO, architekt WAN/MAN zkušenosti) </t>
  </si>
  <si>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</si>
  <si>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</si>
  <si>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 xml:space="preserve">MŠMT 
krácení dotace </t>
  </si>
  <si>
    <t>CRR
krácení dotace</t>
  </si>
  <si>
    <t>Muzeum Sokolov, p.o. KK</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</si>
  <si>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</si>
  <si>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</si>
  <si>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</si>
  <si>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</si>
  <si>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</si>
  <si>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</si>
  <si>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</si>
  <si>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</si>
  <si>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t>CRR 
krácení dotace za I. až III. etapu (sankce 10 % za 3 etapy, po námitkách změna na 5% a pouze za III. etapu)</t>
  </si>
  <si>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</si>
  <si>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t>region</t>
  </si>
  <si>
    <t>1.1.2021 - 31.12.2022</t>
  </si>
  <si>
    <t>Podpora činnosti Regionální stálé konference a programu RE:START v Karlovarském kraji II.
CZ.08.1.125/0.0/0.0/15_003/0000261</t>
  </si>
  <si>
    <t>OŘP/ORR</t>
  </si>
  <si>
    <t>Nezpůsobilé výdaje Fa č. 2112001 ve výši 3.615,48 Kč na 12. měsíční paušál web hostingu webových stránek, byla vystavena na základě objednávky č. 01411 - 00018/21/RR ze dne 6.12.2021 tzn. KK fakticky využíval služby od 1.1.2021 do 7.12.2021 bez jakékoli předchozí objednávky</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</si>
  <si>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bylo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byla potvrzena finanční oprava ve výši 25%, tj. 57.814,63 EUR. Tato částka nebude v žádosti o platbu č. 2 proplacena. Finanční postih je v tabulce vypočten za celou veřejnou zakázku a v Kč, tj. 2.743.367,96 Kč (přímé výdaje), a  včetně paušální sazby ve výši 11 % u personálních výdajů  ve výši 301.770,48 Kč a paušální sazby ve výši 15 % u kancelářských a administrativních výdajů ve výši 411.505,19 Kč. Rada KK usnesení č. RK 1006/09/22 vzala na vědomí nepodání správní žaloby.
</t>
    </r>
    <r>
      <rPr>
        <b/>
        <sz val="11"/>
        <rFont val="Calibri"/>
        <family val="2"/>
        <charset val="238"/>
        <scheme val="minor"/>
      </rPr>
      <t>Projekt je v realizaci a konečný finanční postih v Kč bude znám až po finančním vyúčtování projektu se zahraničním leader partnerem a po zohlednění kurzového rozdílu (zisk/ztráta), tj. až v 1. čtvrtletí nebo pololetí roku 2023</t>
    </r>
  </si>
  <si>
    <r>
      <t>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t>
    </r>
    <r>
      <rPr>
        <b/>
        <sz val="11"/>
        <rFont val="Calibri"/>
        <family val="2"/>
        <charset val="238"/>
        <scheme val="minor"/>
      </rPr>
      <t xml:space="preserve"> Dne 21. 10. 2022 obdržela ZZS z NSS Rozsudek č. j. 4 Afs 378/2021-41 ze dne 20. 10. 2022</t>
    </r>
    <r>
      <rPr>
        <sz val="11"/>
        <rFont val="Calibri"/>
        <family val="2"/>
        <charset val="238"/>
        <scheme val="minor"/>
      </rPr>
      <t>, kterým NSS rozhodl, že kasační stížnost podaná MMR není důvodná a zamítá se.</t>
    </r>
    <r>
      <rPr>
        <b/>
        <sz val="11"/>
        <rFont val="Calibri"/>
        <family val="2"/>
        <charset val="238"/>
        <scheme val="minor"/>
      </rPr>
      <t xml:space="preserve">
ZZS KK nyní očekává nové rozhodnutí MPSV o námitkách proti neproplacení dotace podaných ZZS KK dne 4. 7. 2019.</t>
    </r>
  </si>
  <si>
    <t>ISŠTE Sokolov, p.o.</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</si>
  <si>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dne 29.11.2022 obdržel KK Rozsudek č.j. 9 Af 31/2020- 131 ze dne 31.10.2022-Rozhodnutí MF se ruší, věc se vrací k dalšímu řízení, MF dne 29.12.2022 uhradilo náklady řízení KK 3.000 Kč, MF podalo dne 12.12.2022 kasaci, dne 23.12.2022 doručena Informace o řízení č.j. 8Afs273/2022-12 ze dne 23.12.2022, dne 2.1.2023 odesláno Vyjádření k informaci
</t>
    </r>
    <r>
      <rPr>
        <b/>
        <sz val="11"/>
        <rFont val="Calibri"/>
        <family val="2"/>
        <charset val="238"/>
        <scheme val="minor"/>
      </rPr>
      <t>OČEKÁVÁME ROZHODNUTÍ NSS O PODÁNÉ KASAČNÍ STÍŽNOSTI MF</t>
    </r>
  </si>
  <si>
    <r>
      <t xml:space="preserve">Dne 24.8.2022 doručen v Protokol o kontrole č.j. MMR-53866/2022-25 ze dne 22.8.2022, zjištění spočívající v úhradě faktury č.2112001 ze dne 7.12.2021 ve výši 3.615,48 Kč vystavené společností Studio Fresh Net, s.r.o. týkající se 12.měsíčního paušálu web hostingu webových stránek Regionální stálé konference Karlovarského kraje (rskkvk.cz) na období 1 až 12/2021 na základě cenové nabídky ze dne 6.12.2021 a objednávky KK č.01411 – 00018/21/RR ze dne 6.12.2021. KK tak výše uvedeným fakticky využíval služby v období od 1.1.2021 do 7.12.2021 bez jakékoli předchozí objednávky. Dne 2.9.2022 podány námitky č.j. KK/180/HK/22 ze dne 2.9.2022. Dne 20.9.2022 obdržel KK Vyřízení námitek proti kontrolním zjištěním uvedeným v protokolu o kontrole č.j. MMR-60273/2022-25 ze dne 19.9.2022-nelze námitce vyhovět. Dne 29.9.2022 byla KK z MMR doručena Výzva k vrácení peněžních prostředků dotace podle §14f odst. 3 zákona č. 218/2000 Sb., o rozpočtových pravidlech a informace o potvrzené nesrovnalosti č.j. MMR-61684/2022-25 ze dne 26.9.2022-vrácení peněžních prostředků dotace ve výši 3.615,48 Kč. Dne 19.10.2022 vrátil KK peněžní prostředky na BÚ MMR.
</t>
    </r>
    <r>
      <rPr>
        <b/>
        <sz val="11"/>
        <rFont val="Calibri"/>
        <family val="2"/>
        <charset val="238"/>
        <scheme val="minor"/>
      </rPr>
      <t>KONEČNÝ STAV</t>
    </r>
  </si>
  <si>
    <t>Původní finanční postih za zjištěné pochybení u aktuálně sledovaných projektů</t>
  </si>
  <si>
    <t>Aktuální výše sledovaných finančních postihů po uskutečněné právní obraně</t>
  </si>
  <si>
    <t xml:space="preserve">Celkové částka v Kč 
za všechny projekty </t>
  </si>
  <si>
    <t>ř.1</t>
  </si>
  <si>
    <t>ř.2</t>
  </si>
  <si>
    <t>ř.3</t>
  </si>
  <si>
    <t>ř.4</t>
  </si>
  <si>
    <t>Aktuálně sledované finanční postihy u projektů</t>
  </si>
  <si>
    <t>Vysvětlení k tabulkám:</t>
  </si>
  <si>
    <t>Finanční postih</t>
  </si>
  <si>
    <t>Aktuální výše finančního postihu</t>
  </si>
  <si>
    <t>uhrazené platební výměry, pokuty, provedené krácení dotace nebo její vrácení</t>
  </si>
  <si>
    <t>Uhrazené platební výměry (PV), pokuty, provedené krácení dotace nebo její vrácení</t>
  </si>
  <si>
    <t>neuhrazeno - platební výměry a rozhodnutí nenabyly právní moci</t>
  </si>
  <si>
    <t>maximální možný očekávaný finanční postih - finanční postih není dosud vyměřen</t>
  </si>
  <si>
    <t>Maximální možný očekávaný finanční postih - finanční postih není dosud vyměřen</t>
  </si>
  <si>
    <t>U zjištěných pochybení není ukončen kontrola, není k dispozici konečná zpráva z auditu operace, nebylo zahájeno nebo probíhá daňové řízení nebo správní řízení na ÚOHS. Předpokládané částka finančního postihu nemusí být konečná.</t>
  </si>
  <si>
    <r>
      <t xml:space="preserve">Částka odpovídá skutečně uhrazeným částkám dle pravomocných platebních výměrů a rozhodnutí o pokutě nebo krácené dotaci či jejím vrácené části. Odvod/pokuta je uhrazena až v okamžiku nabytí právní moci platebního výměru/rozhodnutí o pokutě </t>
    </r>
    <r>
      <rPr>
        <sz val="10"/>
        <color rgb="FF00B050"/>
        <rFont val="Calibri"/>
        <family val="2"/>
        <charset val="238"/>
        <scheme val="minor"/>
      </rPr>
      <t xml:space="preserve">(zelená barva v příloze č. 1 a 2 a tabulkách). </t>
    </r>
    <r>
      <rPr>
        <sz val="10"/>
        <color rgb="FF7030A0"/>
        <rFont val="Calibri"/>
        <family val="2"/>
        <charset val="238"/>
        <scheme val="minor"/>
      </rPr>
      <t xml:space="preserve">Dosud neuhrazené platební výměry/rozhodnutí o pokutě, které nenabyly právní moci, nemusejí být konečné (fialová barva v příloze č. 1 a č. 2 a tabulkách. </t>
    </r>
  </si>
  <si>
    <t>Jedná se o krácení dotace, odvody za porušení rozpočtové kázně, penále, výzvy k vrácení dotace nebo její části (částka v Kč odpovídá částce dotace, kterou by příjemce obdržel dle rozhodnutí o dotaci) a pokuty Úřadu pro ochranu hospodářské soutěže (ÚOHS).</t>
  </si>
  <si>
    <t>Výše původního finančního postihu za identifikované pochybení na základě protokolu z kontroly, zprávy z auditu operace nebo rozhodnutí o pokutě, případně jiných dokumentů. Proti kontrolním zjištěním byly příjemci dotace podávány námitky nebo stanoviska apod. Částka se vztahuje pouze k dotaci a nejedná se o konečnou částku finančního postihu.</t>
  </si>
  <si>
    <t>Finanční postih pro uskutečněné právní obraně. V případě sledovaných finančních postihů se nemusí jednat o konečnou částku finančního postihu - dosud neukončený soudní spor nebo očekávání rozhodnutí o prominutí.</t>
  </si>
  <si>
    <t>Projekty
 Karlovarského kraje (KK)</t>
  </si>
  <si>
    <t>Projekty 
příspěvkových organizací (PO)</t>
  </si>
  <si>
    <t xml:space="preserve">Aktuální výše sledovaných finančních postihů dle jejich úhrady </t>
  </si>
  <si>
    <t>•</t>
  </si>
  <si>
    <t>Úspěch uskutečněné obrany v %  u aktuálně sledovaných finančních postihů (ř. 3/ ř. 1)</t>
  </si>
  <si>
    <r>
      <t xml:space="preserve">Aktuální výše sledovaných finančních postihů po uskutečněné právní obraně - </t>
    </r>
    <r>
      <rPr>
        <sz val="11"/>
        <color theme="1"/>
        <rFont val="Calibri"/>
        <family val="2"/>
        <scheme val="minor"/>
      </rPr>
      <t>viz ř. 2 tabulky č.1</t>
    </r>
  </si>
  <si>
    <t>Přehled finančních postihů (odvodů, korekcí a pokut) u projektů spolufinancovaných z EU a jiných zdrojů od roku 2008</t>
  </si>
  <si>
    <r>
      <t xml:space="preserve">Tabulka č. 1 - Aktuálně sledované finanční postihy - </t>
    </r>
    <r>
      <rPr>
        <sz val="11"/>
        <rFont val="Calibri"/>
        <family val="2"/>
        <charset val="238"/>
        <scheme val="minor"/>
      </rPr>
      <t>podrobněji Příloha č. 1 (KK) a Příloha č. 2 (PO)</t>
    </r>
  </si>
  <si>
    <r>
      <t>Tabulka č. 2 - Aktuálně sledované finanční postihy dle jejich úhrady</t>
    </r>
    <r>
      <rPr>
        <sz val="11"/>
        <rFont val="Calibri"/>
        <family val="2"/>
        <charset val="238"/>
        <scheme val="minor"/>
      </rPr>
      <t xml:space="preserve"> - podrobněji Příloha č. 1 (KK) a Příloha č. 2 (PO)</t>
    </r>
  </si>
  <si>
    <r>
      <t xml:space="preserve">Vyčíslení úspěchu v uskutečněné obraně v Kč u aktuálně sledovaných finančních postihů </t>
    </r>
    <r>
      <rPr>
        <b/>
        <i/>
        <sz val="11"/>
        <rFont val="Calibri"/>
        <family val="2"/>
        <charset val="238"/>
        <scheme val="minor"/>
      </rPr>
      <t>(ř. 1 - ř. 2)</t>
    </r>
  </si>
  <si>
    <t xml:space="preserve">VZ na stavební práce "Realizace stavby CLP"- široké vymezení předmětu veřejné zakázky.
</t>
  </si>
  <si>
    <t>Příloha č. 1</t>
  </si>
  <si>
    <r>
      <t xml:space="preserve">Dne 1.9.2016 doručeno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28. 6 2018 z URR doručen PV č. 17/2018 ve výši 19.278.653,00 Kč; 26.7.2018 odesláno odvolání proti PV; Dne 5.9.2018 Policie ČR usnesením rozhodla o odložení trestní věci podezření ze spáchání trestného činu; dne 14.11.2022 obdržel KK Informaci o úředních osobách č.j. MF-6836/2019/1203 ze dne 10.11.2022, dne 6.12.2022 obdržel KK Informaci o úředních osobách č.j. MF-6950/2019/1203-3 ze dne 6.12.2022, dne 9.1.2023 odeslal KK Vyjádření k Informaci o zjištěných skutečnostech MF č.j. KK/11/HK/23 ze dne 9.1.2023, dne 16.1.2023 obdržel KK Rozhodnutí MF č.j. MF-6836/2019/1203-9-odvolání zamítlo a PV č. 17/2018 č.j. RRSZ 3984/2018 ze dne 26.6.2018 na odvod ve výši 19.278.653 Kč potvrdilo, dne 19.1.2023 KK PV uhradil na bankovní účet FÚ pro KK.
</t>
    </r>
    <r>
      <rPr>
        <b/>
        <sz val="11"/>
        <rFont val="Calibri"/>
        <family val="2"/>
        <charset val="238"/>
        <scheme val="minor"/>
      </rPr>
      <t>KONEČNÝ STAV - BUDE PŘEDÁNO K VYMÁHÁNÍ NA OLP</t>
    </r>
    <r>
      <rPr>
        <sz val="11"/>
        <rFont val="Calibri"/>
        <family val="2"/>
        <charset val="238"/>
        <scheme val="minor"/>
      </rPr>
      <t xml:space="preserve">
</t>
    </r>
  </si>
  <si>
    <t>Podpora vybraných služeb sociální prevence II
CZ.03.2.60/0.0/0.0/15_005/0015040</t>
  </si>
  <si>
    <t>1.9.2016 - 30.10.2022</t>
  </si>
  <si>
    <t>sociální</t>
  </si>
  <si>
    <t>Patrik Pizinger</t>
  </si>
  <si>
    <t>Nezpůsobilé výdaje vč. nepřímých nákladů - výdaje za pronájem kanceláře leden-prosinec 2021 - statutární orgán 15.přední hlídky Royal Rangers Mariánské Lázně uzavřel smlouvu o nájmu jako pronajímatel i jako spoluvlastník nemovitosti</t>
  </si>
  <si>
    <t>OŠMT</t>
  </si>
  <si>
    <t>Implementace Krajského akčního plánu 2 v Karlovarském kraji
CZ.02.3.68/0.0/0.0/19_078/0017823</t>
  </si>
  <si>
    <t>Zaměstnanost
95%
5%</t>
  </si>
  <si>
    <t>Technická pomoc
85%
15%</t>
  </si>
  <si>
    <t>OŘP/OSV</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</si>
  <si>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Po vrácení vratitelného přeplatku za I.etapu projektu zaslala ISŠTE d</t>
    </r>
    <r>
      <rPr>
        <b/>
        <sz val="11"/>
        <rFont val="Calibri"/>
        <family val="2"/>
        <charset val="238"/>
      </rPr>
      <t xml:space="preserve">ne 16.12.2022 na Městský soud v Praze repliku a nadále požaduje snížení postihu z 25% na 6,25%. </t>
    </r>
    <r>
      <rPr>
        <sz val="11"/>
        <rFont val="Calibri"/>
        <family val="2"/>
        <charset val="238"/>
      </rPr>
      <t xml:space="preserve">
</t>
    </r>
    <r>
      <rPr>
        <b/>
        <sz val="11"/>
        <rFont val="Calibri"/>
        <family val="2"/>
        <charset val="238"/>
      </rPr>
      <t>OČEKÁVÁME ROZSUDEK SOUDU VE VĚCI SPRÁVNÍ ŽALOBY - Městský soud v Praze, 
sp.zn. 8 Af 21/2021</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</si>
  <si>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č. RK 1003/09/21)</t>
    </r>
    <r>
      <rPr>
        <sz val="11"/>
        <rFont val="Calibri"/>
        <family val="2"/>
        <charset val="238"/>
        <scheme val="minor"/>
      </rPr>
      <t xml:space="preserve"> </t>
    </r>
    <r>
      <rPr>
        <b/>
        <sz val="11"/>
        <rFont val="Calibri"/>
        <family val="2"/>
        <charset val="238"/>
        <scheme val="minor"/>
      </rPr>
      <t>PO DORUČENÍ ROZSUDKU K PROMINUTÍ PV3/2017 -- Krajský soud v Ústí nad  Labem, sp. zn. 16 Af 2/2022</t>
    </r>
  </si>
  <si>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Dne 31.5.2022 podala KSÚS prostřednictvím ARROWS, advokátní kancelář, s.r.o. k Městskému soudu v Praze správní žalobu - sp. zn. 3 A 66/2022 - proti rozhodnutí MMR</t>
    </r>
    <r>
      <rPr>
        <sz val="11"/>
        <rFont val="Calibri"/>
        <family val="2"/>
        <charset val="238"/>
        <scheme val="minor"/>
      </rPr>
      <t xml:space="preserve">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t>
    </r>
    <r>
      <rPr>
        <b/>
        <sz val="11"/>
        <rFont val="Calibri"/>
        <family val="2"/>
        <charset val="238"/>
        <scheme val="minor"/>
      </rPr>
      <t>KSÚS  podala proti nevyplacení dotace dne 9. 8. 2022 námitky</t>
    </r>
    <r>
      <rPr>
        <sz val="11"/>
        <rFont val="Calibri"/>
        <family val="2"/>
        <charset val="238"/>
        <scheme val="minor"/>
      </rPr>
      <t>. V případě, že MMR námitkám proti nevyplacení dotace za 4. etapu nevyhoví a ponechá navrhovanou finanční opravu ve výši 25 % z dotčené veřejné zakázky, bude následovat doručení výzvy k vrácení dotace za 1. a 2. etapu a taktéž i za 3. etapu v celkové výši cca 28.516.339,92 Kč, jelikož za první 3 etapy byla dosud uplatněna sankce pouze ve výši 5 %. Dne 11. 8. 2022 obdržela KSÚS KK Výzvu k vrácení peněžních prostředků dotace č. j. MMR-52073/2022-26 ve výši 2.771.962,30 Kč za 1. a 2. etapu projektu (sankce 5%) - KSÚS ji neuhradí, vyčká na daňové řízení. D</t>
    </r>
    <r>
      <rPr>
        <b/>
        <sz val="11"/>
        <rFont val="Calibri"/>
        <family val="2"/>
        <charset val="238"/>
        <scheme val="minor"/>
      </rPr>
      <t>ne 15.12.2022 zahájil FÚ pro KK daňovou kontrolu
OČEKÁVÁME ROZSUDEK MĚSTSKÉHO SOUDU V PRAZE VE VĚCI SPRÁVNÍ ŽALOBY, sp. zn. 3 A 66/2022.
OČEKÁVÁME VÝSLEDEK DAŇOVÉ KONTROLY A  ROZHODNUTÍ MMR O NÁMITKÁCH ZA 4. ETAPU A VYČÍSLENÍ KONEČNÉ VÝŠE SANKCE</t>
    </r>
  </si>
  <si>
    <r>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t>
    </r>
    <r>
      <rPr>
        <b/>
        <sz val="11"/>
        <rFont val="Calibri"/>
        <family val="2"/>
        <charset val="238"/>
        <scheme val="minor"/>
      </rPr>
      <t xml:space="preserve">sankce 25 % z veřejné zakázky. </t>
    </r>
  </si>
  <si>
    <t>CRR 
očekávané krácení dotace za IV. etapu (krácení 25 %)</t>
  </si>
  <si>
    <t>MMR
výzva k vrácení dotace/ 
FÚ
odvod za porušení rozp. kázně za I. a II. etapu (5 % )</t>
  </si>
  <si>
    <t>Výzkum, vývoj a vzdělávání
95%
5%</t>
  </si>
  <si>
    <t>Mgr. Jindřich Čermák</t>
  </si>
  <si>
    <t>MMR 
vrácení dotace</t>
  </si>
  <si>
    <t>MŠMT 
krácení dotace a odvod za porušení rozpočtové kázně</t>
  </si>
  <si>
    <r>
      <t xml:space="preserve">28.5.2021 - 31.8.2023 (závěrečné vyhodnocení 31.8.2024)
</t>
    </r>
    <r>
      <rPr>
        <sz val="11"/>
        <color rgb="FF0070C0"/>
        <rFont val="Calibri"/>
        <family val="2"/>
        <charset val="238"/>
        <scheme val="minor"/>
      </rPr>
      <t>projekt v realizaci</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</si>
  <si>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Dne 21. 10. 2022 obdržela ZZS z NSS Rozsudek č. j. 4 Afs 378/2021-41 ze dne 20. 10. 2022, kterým NSS rozhodl, že kasační stížnost podaná MPSV není důvodná a zamítá se.
ZZS KK nyní očekává nové rozhodnutí MPSV o námitkách proti neproplacení dotace podaných ZZS KK dne 4. 7. 2019.</t>
    </r>
  </si>
  <si>
    <t>Mgr. Robert Pisár</t>
  </si>
  <si>
    <r>
      <t xml:space="preserve">Dne 3.1.2023 doručen Protokol o kontrole č.j. MPSV-2022/172556-854/2 ze dne 2.1.2023 zjištění spočívající ve střetu zájmů - uzavření nájemní smlouvy totéž osobou na obou stranách statutární orgán 15.přední hlídky Royal Rangers Mariánské Lázně  pan Tomáš Rusňák uzavřel smlouvu o nájmu jako pronajímatel i jako spoluvlastník nemovitosti. Dne 18.1.2023 podány námitky č.j. KK/15/HK/23 ze dne 17.1.2023. Dne 9.2.2023 obdržel KK Vyřízení námitek podaných proti kontrolním zjištění č. 1 uvedených v protokolu o kontrole č. 000076-2022/OPZ ze dne 2.1.2023 č.j. MPSV-2023/14415/854/1 - námitky jsou shledány nedůvodnými a proto jsou zamítnuty.
</t>
    </r>
    <r>
      <rPr>
        <b/>
        <sz val="11"/>
        <rFont val="Calibri"/>
        <family val="2"/>
        <charset val="238"/>
        <scheme val="minor"/>
      </rPr>
      <t>KK OČEKÁVÁ VÝZVU K VRÁCENÍ PENĚŽNÍCH PROSTŘEDKŮ DOTACE</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</si>
  <si>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 xml:space="preserve">Dne 18.2.2022 podala škola na Městský soud v Praze žalobu na nečinnost MMR, kterou dne 29.4.2022 změnila na žalobu zásahovou. Dne 2.5.2022 doručeno Usnesení č.j. 9A 16/2022-77 ze dne 31.3.2022 - odmítnuta nečinnostní žaloba pro zmeškání lhůty. 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Dne 27.10. 2022 doručeno z FÚ pro KK Rozhodnutí o vrácení přeplatku do 15 dní.  Dne 12.12.2022 na bankovní účet KK připsána z MMR příchozí platba/ vrat. přeplatek ve výši 33.160.392 Kč. Dne 14.12.2022 ISŠTE požádala FÚ pro KK o vyplacení úroku z vratitelného přeplatku. Dne 13.1.2023 byl na bankovní účet KK vyplacen úrok z vratitelného přeplatku ve výši 28.881.930 Kč. Dne 3.4.2023 obdrželo ISŠTE Usnesení č.j. 5 A 18/2022-61 ze dne 31.3.2023 - řízení o žalobě na ochranu proti nečinnosti se zastavuje
KONEČNÝ STAV - ISŠTE BUDE ŘEŠIT FINANČNÍ POSTIH JAKO ŠKODU PO DORUČENÍ ROZSUDKU U KRÁCENÍ DOTACE - Městský soud v Praze, sp.zn. 8 Af 21/2021</t>
    </r>
  </si>
  <si>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28. 10. 2018 OLP vyhotovilo právní „Posouzení odpovědnosti externího administrátora veřejných zakázek „Zavedení datových skladů“ a „Komunikační infrastruktura Karlovarského kraje“,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Dne 11. 1. 2022 se na základě předvolání Obvodního soudu pro Prahu 1 ze dne 14. 10. 2021 uskutečnilo ústní jednání, Usnesení č. j. 13 C 47/2020-91 ze dne 11. 1. 2022 o přerušení řízení. Dne 9.12.2022 doručen návrh o mimosoudním vyrovnání společností RELSIE spol. s.r.o., Rada KK usnesením č. RK 1486/12/22 ze dne 19.12.2022 nepřijala návrh na mimosoudní narovnání, dne 22.12.2022 byla odeslána společnosti RELSIE Informace o nepřijetí návrhu č. j. KK/2889/LP/22 ze dne 22.12.2022, dne 23.12.2022 byl odeslán Obvodnímu soudu pro Prahu 1 Návrh žalobce na pokračování v přerušeném soudním řízení č. j. KK/134/LP/22 ze dne 22.12.2022, KK obdržel Usnesení č.j. 13 C 47/2020-96-v přerušeném řízení se pokračuje. Dne 13.1.2023 doručen dopis Relsie -žádost o osobní jednání. dne  7.3.2023 odeslána odpověď na dopis Relsie dopsi č.j. KK/694/LP/23, dne 16.3.2023 obdržel KK přípis obvodního soudu č.j. 13 C 47/2020 s výzvou ke sdělení aktuálních procesních stanovisek, dne 30.3.2023 odeslal KK vyjádření k výzvě soudu KK/1098/LP/23. Dne 2.5.2023 obdržel KK Předvolání č.j. 13 C 47/2020 na 18.7.2023 v 9.00 k Obvodnímu soudu pro Prahu 1
</t>
    </r>
    <r>
      <rPr>
        <b/>
        <sz val="11"/>
        <rFont val="Calibri"/>
        <family val="2"/>
        <charset val="238"/>
        <scheme val="minor"/>
      </rPr>
      <t>KONEČNÝ STAV - PŘEDÁNO K VYMÁHÁNÍ OLP</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</si>
  <si>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Dne 21.3.2023 obdrželo ISŠTE Rozhodnutí MF o prohlášení nicotnosti rozhodnutí o prominutí odvodu č.j. MF-6763/2023/2203-6 ze dne 21.3.2023. ISŠTE obdrželo Usnesení Krajského soudu v Ústí nad  Labem č.j. 16 Af 2/2022-60 ze dne 12.4.2023- žaloba se odmítá, neboť MF prohlásilo nicotnost rozhodnutí regionální rady, napadené rozhodnutí přestalo právně existovat.
</t>
    </r>
    <r>
      <rPr>
        <b/>
        <sz val="11"/>
        <rFont val="Calibri"/>
        <family val="2"/>
        <charset val="238"/>
        <scheme val="minor"/>
      </rPr>
      <t>OČEKÁVÁME NOVÉ ROZHODNUTÍ MF O PROMINUTÍ</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</si>
  <si>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t>
    </r>
    <r>
      <rPr>
        <b/>
        <sz val="11"/>
        <rFont val="Calibri"/>
        <family val="2"/>
        <charset val="238"/>
        <scheme val="minor"/>
      </rPr>
      <t>Odvod ve výši 88.653.154 Kč</t>
    </r>
    <r>
      <rPr>
        <sz val="11"/>
        <rFont val="Calibri"/>
        <family val="2"/>
        <charset val="238"/>
        <scheme val="minor"/>
      </rPr>
      <t xml:space="preserve"> škola uhradila dne 17.12.2020. </t>
    </r>
    <r>
      <rPr>
        <b/>
        <sz val="11"/>
        <rFont val="Calibri"/>
        <family val="2"/>
        <charset val="238"/>
        <scheme val="minor"/>
      </rPr>
      <t>Dne 3.2.2021 škola podala správní žalob</t>
    </r>
    <r>
      <rPr>
        <sz val="11"/>
        <rFont val="Calibri"/>
        <family val="2"/>
        <charset val="238"/>
        <scheme val="minor"/>
      </rPr>
      <t xml:space="preserve">u na Městský soud v Praze, který ji postoupil dne 11.2.2021 na </t>
    </r>
    <r>
      <rPr>
        <b/>
        <sz val="11"/>
        <rFont val="Calibri"/>
        <family val="2"/>
        <charset val="238"/>
        <scheme val="minor"/>
      </rPr>
      <t xml:space="preserve">Krajský soud v Ústí, sp.zn.  16 Af 13/2021. Dne 14.9.2022 proběhlo soudní jednání - žaloba zamítnutá, viz rozsudek  sp.zn.  16 Af 13/2021-89 . Info do RKK dne 3.10.2022 (usnesení č. RK 1120/10/22). </t>
    </r>
    <r>
      <rPr>
        <b/>
        <u/>
        <sz val="11"/>
        <rFont val="Calibri"/>
        <family val="2"/>
        <charset val="238"/>
        <scheme val="minor"/>
      </rPr>
      <t>Dne 17.10.2022 podaná kasační stížnost k NSS, sp.zn. 6 Afs 238/2022.</t>
    </r>
    <r>
      <rPr>
        <b/>
        <sz val="11"/>
        <rFont val="Calibri"/>
        <family val="2"/>
        <charset val="238"/>
        <scheme val="minor"/>
      </rPr>
      <t xml:space="preserve">  </t>
    </r>
    <r>
      <rPr>
        <sz val="11"/>
        <rFont val="Calibri"/>
        <family val="2"/>
        <charset val="238"/>
        <scheme val="minor"/>
      </rPr>
      <t>Ke kasační stížnosti se dne 16.12.2022  vyjádřilo MFČR, viz přípis  čj. MF-11128/2021/7102-21. NNS  o kasační stížnosti pod sp.zn. 6 Afs 238/2022 dosud nerozhodl. Dne 6.4.2023 obdržela škola Rozhodnutí o prohlášení nicotnosti rozhodnutí o prominutí odvodu č.j. MF-9050/2023/2203-3 ze dne 6.4.2023 v opravném znění Rozhodnutí č. j. MF-9050/2023/2203-5 ze dne 17.4.2023</t>
    </r>
    <r>
      <rPr>
        <b/>
        <sz val="11"/>
        <rFont val="Calibri"/>
        <family val="2"/>
        <charset val="238"/>
        <scheme val="minor"/>
      </rPr>
      <t xml:space="preserve">
OČEKÁVÁME ROZSUDEK NEJVYŠŠÍHO SPRÁVNÍHO SOUDU (PV č. 21/2015),  sp.zn. 6 Afs 238/2022</t>
    </r>
    <r>
      <rPr>
        <sz val="11"/>
        <rFont val="Calibri"/>
        <family val="2"/>
        <charset val="238"/>
        <scheme val="minor"/>
      </rPr>
      <t xml:space="preserve"> 
Dne 15.12.2021 RRRSZ neprominula odvody za porušení rozp.kázně, viz rozhodnutí čj. RRSZ 4367/2021 a RRSZ 4268/2021 z 14.12.2021, </t>
    </r>
    <r>
      <rPr>
        <b/>
        <sz val="11"/>
        <rFont val="Calibri"/>
        <family val="2"/>
        <charset val="238"/>
        <scheme val="minor"/>
      </rPr>
      <t>dne 28. 1. 2022 podané správní žaloby proti rozhodnutím o neprominutí odvodu</t>
    </r>
    <r>
      <rPr>
        <sz val="11"/>
        <rFont val="Calibri"/>
        <family val="2"/>
        <charset val="238"/>
        <scheme val="minor"/>
      </rPr>
      <t>, viz RK 58/01/22 ze dne 24.1.2022.  PV 21/2015 - dne 22.4.2022 vyjádření žalovaného - GFŘ  č.j. 27156/22/7700-00131-050999 k žalobě, 5.5.2022 SPŠ odeslala vyjádření  a repliku k vyjádření GFŘ, 12.5.2022 duplika GFŘ č.j. 32230/22/7700-00131-050999 k replice SPŠ, SPŠ na dupliku již nereagovala. PV 22/2015 - dne 25.4.2022 vyjádření žalovaného - GFŘ  č.j. 27785/22/7700-00131-050999 k žalobě, vyjádření GFŘ ze dne 22.4.2022,  5.5.2022 SPŠ odeslala vyjádření  a repliku k vyjádření GFŘ,12.5.2022 duplika GFŘ č.j. 32229/22/7700-00131-050999 k replice SPŠ, SPŠ na dupliku již nereagovala. GFŘ požádalo dne 8.2.2023 MF o nařízení přezkumu u obou napadených rozhodnutí o neprominutí. Dne 17.2.2023 doručená z Kr.soudu Ústí n/L. usnesení o přerušení řízení do skončení přezkumného řízení vedeného GFŘ u obou soudních sporů. Dne 6.4.2023 obdržela škola Rozhodnutí o prohlášení nicotnosti rozhodnutí o prominutí odvodu č.j. MF-8800/2023/2203-3 ze dne 6.4.2023.</t>
    </r>
    <r>
      <rPr>
        <b/>
        <sz val="11"/>
        <rFont val="Calibri"/>
        <family val="2"/>
        <charset val="238"/>
        <scheme val="minor"/>
      </rPr>
      <t xml:space="preserve">
OČEKÁVÁME ROZSUDKY O SPRÁVNÍCH ŽALOBÁCH VE VĚCI NEPROMINUTÍ ODVODU, sp.zn. 16 Af 3/2022 (PV č.21/2015) a sp.zn. 16 Af 4/2022 (PV č. 22/2015)</t>
    </r>
  </si>
  <si>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dne 3.8.2022 doručeno Předvolání ze dne 3.8.2022-jednání nařízeno na 12.10.2022 v 10.00hod, dne 14.10.2022 odeslal KK Vyjádření žalobce k požadovaným nákladům řízení č.j. KK/203/HK/22 ze dne 14.10.2022, dne 2.11.2022 obdržel KK Rozsudek č.j. 14 Af 36/2020- 50 ze dne 12.10.2022-Rozhodnutí MF se ruší, věc se vrací k dalšímu řízení, MF dne 14.11.2022 uhradilo náklady řízení KK 3.000 Kč, MF podalo dne 15.11.2022 kasaci, dne 25.11.2022 doručena Informace o probíhajícím řízení č.j. 10Afs319/2022-10 ze dne 25.11.2022, dne 30.11.2022 odesláno Vyjádření k informaci č.j. KK/235/HK/22, dne 11.1.2023 odesláno Vyjádření ke kasaci č.j.KK/12/HK/23 ze dne 10.1.2023. Dne 14.4.2023 obdržel KK Rozsudek NSS č.j. 10 Afs 319/2022 - 33 ze dne 14.4.2023 - kasační stížnost se zamítá. Dne 9. 5. 2023 obdržel KK Výzvu MF č. j. MF-31127/2018/1203-43 ze dne 9. 5. 2023, v níž MF vyzvalo účastníky sporného správní řízení k jednání o smírném vyřešení sporu vedeném o zaplacení částky 732.271,43 Kč s příslušenstvím a předložení dohody o uzavření smíru nebo sdělení, že k dohodě nedošlo. Dne 26.5.2023 odeslal KK Vyjádření k výzvě MF č.j. KK/129/HK/23 ze dne 25.5.2023 - k uzavření dohody nedošlo. Dne 31.5.2023 doručena Reakce MMR na výzvu MF č.j. MMR-39627/2023-25 ze dne 29.5.2023 k uzavření smíru nedošlo.
</t>
    </r>
    <r>
      <rPr>
        <b/>
        <sz val="11"/>
        <rFont val="Calibri"/>
        <family val="2"/>
        <charset val="238"/>
        <scheme val="minor"/>
      </rPr>
      <t>OČEKÁVÁME NOVÉ ROZHODNUTÍ MF VE SPORU</t>
    </r>
  </si>
  <si>
    <r>
      <t>2 pochybení  v rámci VZ Dynamický nákupní systém (DNS) realizované KK -  
1) zadavatel vyloučil dodavatele pro nesplnění kvalifikace, aniž by jej předem vyzval k vysvětlení/doplnění dokladů prokazující splnění kvalifikace; 2) zadavatel požadoval prokázat kvalifikaci prostřednictvím originálů a ověř. kopií již v rámci žádosti o účast -</t>
    </r>
    <r>
      <rPr>
        <b/>
        <sz val="11"/>
        <rFont val="Calibri"/>
        <family val="2"/>
        <charset val="238"/>
        <scheme val="minor"/>
      </rPr>
      <t xml:space="preserve"> </t>
    </r>
    <r>
      <rPr>
        <sz val="11"/>
        <rFont val="Calibri"/>
        <family val="2"/>
        <charset val="238"/>
        <scheme val="minor"/>
      </rPr>
      <t>sankce 5% z hodnoty VZ 00043 až VZ 0046</t>
    </r>
  </si>
  <si>
    <t>pochybení ve VZ realizované ISŠ Cheb - zadavatel stanovil lhůtu pro podání nabídek v délce kratší, než určují uvedená ustanovení ZZVZ - sankce 5% z hodnoty VZ 0007 a neprokázání doložení dokladů prokazující základní či profesní způsobilost - sankce 25 % z hodnoty VZ 0007 po připomínkách snížení na 5%</t>
  </si>
  <si>
    <r>
      <t xml:space="preserve">Dne 12.12.2022 obdržel KK prostřednictvím IS KP14+ Výsledek kontroly veřejné zakázky VZ 0042 Dynamický nákupní systém na zajištění nepravidelné autobusové dopravy (DNS) s pochybením u 4 veřejných zakázek v rámci projektu, a to  VZ 0043, VZ 0044, VZ  0045 a VZ 0046. Dne 19.12.2022 odeslal KK Připomínky  k závěrům řídícího orgánu. MŠMT připomínkám nevyhověl, viz Vyřízení připomínek  čj. MSMT-35144/2022-2 ze dne 6.2.2023 - udělená sankce 5%. Poskytovatel dotace  v jednotlivých žádostech o platbu uplatní krácení dotace z přímých výdajů a také nepřímých výdajů (12%), a to ve výši 5%, tj. ve výši 5.503,20 Kč (přímé výdaje)  a 660,40 Kč (nepřímé výdaje).
</t>
    </r>
    <r>
      <rPr>
        <b/>
        <sz val="11"/>
        <rFont val="Calibri"/>
        <family val="2"/>
        <charset val="238"/>
        <scheme val="minor"/>
      </rPr>
      <t xml:space="preserve">OČEKÁVÁME  KRÁCENÍ DOTACE </t>
    </r>
  </si>
  <si>
    <r>
      <t xml:space="preserve">Poskytovatel dotace v IS KP14+ u veřejné zakázky realizované ISŠ Cheb uvádí zjištěné nedostatky  a informaci o krácení dotace ve výši 5% z hodnoty VZ 0007. ISŠ Cheb podala ke zjištění připomínky v rámci administrace 4. žádosti o platbu (ŽoP). Dne 2.3.2023 doručen Výsledek kontroly veřejné zakázky VZ 007 se sankcí 25 %. Do 17.3.2023 možnost podání připomínek. Dne 15.5.2023 doručeno z MŠMT Vyřízení připomínek MSMT-13177/2023-2 - částečně vyhověno, sankce snížená z 25% (788.269,60 Kč) na 5%, tj. na 157.653,90 Kč.
</t>
    </r>
    <r>
      <rPr>
        <b/>
        <sz val="11"/>
        <rFont val="Calibri"/>
        <family val="2"/>
        <charset val="238"/>
        <scheme val="minor"/>
      </rPr>
      <t>OČEKÁVÁME KRÁCENÍ DOTACE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</si>
</sst>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9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rgb="FFFF0000"/>
      <name val="Calibri"/>
      <family val="2"/>
      <charset val="238"/>
    </font>
    <font>
      <sz val="10"/>
      <color theme="1"/>
      <name val="Calibri"/>
      <family val="2"/>
      <scheme val="minor"/>
    </font>
    <font>
      <sz val="11"/>
      <color rgb="FF7030A0"/>
      <name val="Calibri"/>
      <family val="2"/>
      <scheme val="minor"/>
    </font>
    <font>
      <sz val="11"/>
      <color rgb="FF00B050"/>
      <name val="Calibri"/>
      <family val="2"/>
      <scheme val="minor"/>
    </font>
    <font>
      <sz val="11"/>
      <color theme="1"/>
      <name val="Calibri"/>
      <family val="2"/>
      <scheme val="minor"/>
    </font>
    <font>
      <b/>
      <sz val="11"/>
      <color rgb="FF00B050"/>
      <name val="Calibri"/>
      <family val="2"/>
      <scheme val="minor"/>
    </font>
    <font>
      <sz val="10"/>
      <name val="Calibri"/>
      <family val="2"/>
      <charset val="238"/>
      <scheme val="minor"/>
    </font>
    <font>
      <sz val="10"/>
      <color rgb="FF0070C0"/>
      <name val="Calibri"/>
      <family val="2"/>
      <charset val="238"/>
      <scheme val="minor"/>
    </font>
    <font>
      <b/>
      <sz val="10"/>
      <color theme="1"/>
      <name val="Calibri"/>
      <family val="2"/>
      <scheme val="minor"/>
    </font>
    <font>
      <sz val="8"/>
      <name val="Calibri"/>
      <family val="2"/>
      <scheme val="minor"/>
    </font>
    <font>
      <sz val="9"/>
      <color theme="1"/>
      <name val="Calibri"/>
      <family val="2"/>
      <scheme val="minor"/>
    </font>
    <font>
      <i/>
      <sz val="9"/>
      <color theme="1"/>
      <name val="Calibri"/>
      <family val="2"/>
      <charset val="238"/>
      <scheme val="minor"/>
    </font>
    <font>
      <sz val="10"/>
      <color rgb="FF00B050"/>
      <name val="Calibri"/>
      <family val="2"/>
      <charset val="238"/>
      <scheme val="minor"/>
    </font>
    <font>
      <sz val="10"/>
      <color rgb="FF7030A0"/>
      <name val="Calibri"/>
      <family val="2"/>
      <charset val="238"/>
      <scheme val="minor"/>
    </font>
    <font>
      <b/>
      <sz val="11"/>
      <color rgb="FF7030A0"/>
      <name val="Calibri"/>
      <family val="2"/>
      <scheme val="minor"/>
    </font>
    <font>
      <b/>
      <sz val="11"/>
      <color theme="1"/>
      <name val="Calibri"/>
      <family val="2"/>
      <charset val="238"/>
    </font>
    <font>
      <b/>
      <u/>
      <sz val="1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medium">
        <color indexed="64"/>
      </right>
      <top/>
      <bottom style="medium">
        <color indexed="64"/>
      </bottom>
      <diagonal/>
    </border>
  </borders>
  <cellStyleXfs count="41">
    <xf numFmtId="0" fontId="0" fillId="0" borderId="0"/>
    <xf numFmtId="0" fontId="38" fillId="0" borderId="0"/>
    <xf numFmtId="0" fontId="36" fillId="0" borderId="0"/>
    <xf numFmtId="0" fontId="39" fillId="0" borderId="0"/>
    <xf numFmtId="0" fontId="40" fillId="0" borderId="0"/>
    <xf numFmtId="0" fontId="35" fillId="0" borderId="0"/>
    <xf numFmtId="0" fontId="34" fillId="0" borderId="0"/>
    <xf numFmtId="0" fontId="33" fillId="0" borderId="0"/>
    <xf numFmtId="0" fontId="32" fillId="0" borderId="0"/>
    <xf numFmtId="0" fontId="31" fillId="0" borderId="0"/>
    <xf numFmtId="0" fontId="31" fillId="0" borderId="0"/>
    <xf numFmtId="0" fontId="31" fillId="0" borderId="0"/>
    <xf numFmtId="0" fontId="30" fillId="0" borderId="0"/>
    <xf numFmtId="0" fontId="30" fillId="0" borderId="0"/>
    <xf numFmtId="0" fontId="30" fillId="0" borderId="0"/>
    <xf numFmtId="0" fontId="29" fillId="0" borderId="0"/>
    <xf numFmtId="0" fontId="29" fillId="0" borderId="0"/>
    <xf numFmtId="0" fontId="29" fillId="0" borderId="0"/>
    <xf numFmtId="0" fontId="28" fillId="0" borderId="0"/>
    <xf numFmtId="0" fontId="28" fillId="0" borderId="0"/>
    <xf numFmtId="0" fontId="27" fillId="0" borderId="0"/>
    <xf numFmtId="0" fontId="27" fillId="0" borderId="0"/>
    <xf numFmtId="0" fontId="27" fillId="0" borderId="0"/>
    <xf numFmtId="0" fontId="26" fillId="0" borderId="0"/>
    <xf numFmtId="0" fontId="26" fillId="0" borderId="0"/>
    <xf numFmtId="0" fontId="25" fillId="0" borderId="0"/>
    <xf numFmtId="0" fontId="25" fillId="0" borderId="0"/>
    <xf numFmtId="0" fontId="25" fillId="0" borderId="0"/>
    <xf numFmtId="0" fontId="25" fillId="0" borderId="0"/>
    <xf numFmtId="0" fontId="24" fillId="0" borderId="0"/>
    <xf numFmtId="0" fontId="24" fillId="0" borderId="0"/>
    <xf numFmtId="0" fontId="23" fillId="0" borderId="0"/>
    <xf numFmtId="0" fontId="23" fillId="0" borderId="0"/>
    <xf numFmtId="0" fontId="22" fillId="0" borderId="0"/>
    <xf numFmtId="0" fontId="22" fillId="0" borderId="0"/>
    <xf numFmtId="0" fontId="22" fillId="0" borderId="0"/>
    <xf numFmtId="0" fontId="22" fillId="0" borderId="0"/>
    <xf numFmtId="0" fontId="79" fillId="0" borderId="0"/>
    <xf numFmtId="0" fontId="11" fillId="0" borderId="0"/>
    <xf numFmtId="0" fontId="8" fillId="0" borderId="0"/>
    <xf numFmtId="0" fontId="8" fillId="0" borderId="0"/>
  </cellStyleXfs>
  <cellXfs count="444">
    <xf numFmtId="0" fontId="0" fillId="0" borderId="0" xfId="0"/>
    <xf numFmtId="0" fontId="42" fillId="0" borderId="28" xfId="0" applyFont="1" applyBorder="1" applyAlignment="1">
      <alignment vertical="center" wrapText="1"/>
    </xf>
    <xf numFmtId="0" fontId="42" fillId="0" borderId="3" xfId="0" applyFont="1" applyBorder="1" applyAlignment="1">
      <alignment vertical="center" wrapText="1"/>
    </xf>
    <xf numFmtId="0" fontId="49" fillId="0" borderId="0" xfId="0" applyFont="1"/>
    <xf numFmtId="0" fontId="50" fillId="0" borderId="0" xfId="0" applyFont="1" applyAlignment="1">
      <alignment horizontal="left"/>
    </xf>
    <xf numFmtId="0" fontId="50" fillId="0" borderId="0" xfId="0" applyFont="1" applyAlignment="1">
      <alignment horizontal="right"/>
    </xf>
    <xf numFmtId="0" fontId="51" fillId="0" borderId="0" xfId="0" applyFont="1" applyAlignment="1">
      <alignment horizontal="left"/>
    </xf>
    <xf numFmtId="0" fontId="50" fillId="0" borderId="0" xfId="0" applyFont="1"/>
    <xf numFmtId="0" fontId="52" fillId="0" borderId="0" xfId="0" applyFont="1" applyAlignment="1">
      <alignment horizontal="right"/>
    </xf>
    <xf numFmtId="0" fontId="45" fillId="3" borderId="41" xfId="0" applyFont="1" applyFill="1" applyBorder="1" applyAlignment="1">
      <alignment horizontal="left" vertical="center" wrapText="1"/>
    </xf>
    <xf numFmtId="0" fontId="55" fillId="3" borderId="18" xfId="0" applyFont="1" applyFill="1" applyBorder="1" applyAlignment="1">
      <alignment horizontal="center" vertical="center" wrapText="1"/>
    </xf>
    <xf numFmtId="0" fontId="55" fillId="3" borderId="7" xfId="0" applyFont="1" applyFill="1" applyBorder="1" applyAlignment="1">
      <alignment horizontal="center" vertical="center" wrapText="1"/>
    </xf>
    <xf numFmtId="0" fontId="56" fillId="3" borderId="7" xfId="0" applyFont="1" applyFill="1" applyBorder="1" applyAlignment="1">
      <alignment horizontal="center" vertical="center" wrapText="1"/>
    </xf>
    <xf numFmtId="0" fontId="55" fillId="3" borderId="8" xfId="0" applyFont="1" applyFill="1" applyBorder="1" applyAlignment="1">
      <alignment horizontal="center" vertical="center" wrapText="1"/>
    </xf>
    <xf numFmtId="0" fontId="55" fillId="3" borderId="29" xfId="0" applyFont="1" applyFill="1" applyBorder="1" applyAlignment="1">
      <alignment horizontal="center" vertical="center" wrapText="1"/>
    </xf>
    <xf numFmtId="0" fontId="55" fillId="3" borderId="44" xfId="0" applyFont="1" applyFill="1" applyBorder="1" applyAlignment="1">
      <alignment horizontal="center" vertical="center" wrapText="1"/>
    </xf>
    <xf numFmtId="0" fontId="55" fillId="3" borderId="30" xfId="0" applyFont="1" applyFill="1" applyBorder="1" applyAlignment="1">
      <alignment horizontal="center" vertical="center" wrapText="1"/>
    </xf>
    <xf numFmtId="0" fontId="55" fillId="3" borderId="15" xfId="0" applyFont="1" applyFill="1" applyBorder="1" applyAlignment="1">
      <alignment horizontal="center" vertical="center" wrapText="1"/>
    </xf>
    <xf numFmtId="4" fontId="0" fillId="0" borderId="0" xfId="0" applyNumberFormat="1"/>
    <xf numFmtId="4" fontId="42" fillId="0" borderId="14" xfId="0" applyNumberFormat="1" applyFont="1" applyBorder="1" applyAlignment="1">
      <alignment horizontal="right" vertical="center" wrapText="1"/>
    </xf>
    <xf numFmtId="4" fontId="42" fillId="0" borderId="28" xfId="0" applyNumberFormat="1" applyFont="1" applyBorder="1" applyAlignment="1">
      <alignment horizontal="right" vertical="center" wrapText="1"/>
    </xf>
    <xf numFmtId="4" fontId="43" fillId="0" borderId="16" xfId="0" applyNumberFormat="1" applyFont="1" applyBorder="1" applyAlignment="1">
      <alignment horizontal="right" vertical="center" wrapText="1"/>
    </xf>
    <xf numFmtId="4" fontId="43" fillId="0" borderId="16" xfId="0" applyNumberFormat="1" applyFont="1" applyBorder="1" applyAlignment="1">
      <alignment horizontal="right" vertical="center"/>
    </xf>
    <xf numFmtId="4" fontId="42" fillId="0" borderId="28" xfId="0" applyNumberFormat="1" applyFont="1" applyBorder="1" applyAlignment="1">
      <alignment vertical="center"/>
    </xf>
    <xf numFmtId="4" fontId="0" fillId="0" borderId="0" xfId="0" applyNumberFormat="1" applyAlignment="1">
      <alignment vertical="center"/>
    </xf>
    <xf numFmtId="0" fontId="37" fillId="0" borderId="52" xfId="0" applyFont="1" applyBorder="1" applyAlignment="1">
      <alignment horizontal="center" vertical="center"/>
    </xf>
    <xf numFmtId="4" fontId="42" fillId="0" borderId="0" xfId="0" applyNumberFormat="1" applyFont="1" applyAlignment="1">
      <alignment horizontal="center" vertical="center" wrapText="1"/>
    </xf>
    <xf numFmtId="0" fontId="42" fillId="0" borderId="28" xfId="0" applyFont="1" applyBorder="1" applyAlignment="1">
      <alignment horizontal="center" vertical="center"/>
    </xf>
    <xf numFmtId="0" fontId="37" fillId="0" borderId="26" xfId="0" applyFont="1" applyBorder="1" applyAlignment="1">
      <alignment horizontal="center" vertical="center"/>
    </xf>
    <xf numFmtId="0" fontId="37" fillId="0" borderId="12" xfId="0" applyFont="1" applyBorder="1" applyAlignment="1">
      <alignment horizontal="right" vertical="center" wrapText="1"/>
    </xf>
    <xf numFmtId="4" fontId="42" fillId="0" borderId="54" xfId="0" applyNumberFormat="1" applyFont="1" applyBorder="1" applyAlignment="1">
      <alignment horizontal="center" vertical="center"/>
    </xf>
    <xf numFmtId="4" fontId="64" fillId="0" borderId="23" xfId="0" applyNumberFormat="1" applyFont="1" applyBorder="1" applyAlignment="1">
      <alignment vertical="center"/>
    </xf>
    <xf numFmtId="4" fontId="37" fillId="0" borderId="12" xfId="0"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42" fillId="0" borderId="0" xfId="0" applyFont="1" applyAlignment="1">
      <alignment horizontal="left" vertical="center"/>
    </xf>
    <xf numFmtId="4" fontId="65" fillId="0" borderId="0" xfId="0" applyNumberFormat="1" applyFont="1" applyAlignment="1">
      <alignment horizontal="center" vertical="center"/>
    </xf>
    <xf numFmtId="0" fontId="37" fillId="0" borderId="0" xfId="0" applyFont="1"/>
    <xf numFmtId="0" fontId="0" fillId="0" borderId="0" xfId="0" applyAlignment="1">
      <alignment horizontal="left"/>
    </xf>
    <xf numFmtId="0" fontId="0" fillId="0" borderId="0" xfId="0" applyAlignment="1">
      <alignment horizontal="right"/>
    </xf>
    <xf numFmtId="0" fontId="42" fillId="0" borderId="0" xfId="0" applyFont="1" applyAlignment="1">
      <alignment horizontal="left"/>
    </xf>
    <xf numFmtId="4" fontId="41" fillId="0" borderId="0" xfId="0" applyNumberFormat="1" applyFont="1" applyAlignment="1">
      <alignment horizontal="right" vertical="center" wrapText="1"/>
    </xf>
    <xf numFmtId="10" fontId="41" fillId="0" borderId="0" xfId="0" applyNumberFormat="1" applyFont="1" applyAlignment="1">
      <alignment horizontal="center" vertical="center" wrapText="1"/>
    </xf>
    <xf numFmtId="0" fontId="0" fillId="0" borderId="0" xfId="0" applyAlignment="1">
      <alignment horizontal="left" vertical="center" wrapText="1"/>
    </xf>
    <xf numFmtId="4" fontId="60" fillId="0" borderId="0" xfId="0" applyNumberFormat="1" applyFont="1" applyAlignment="1">
      <alignment vertical="center"/>
    </xf>
    <xf numFmtId="4" fontId="61" fillId="0" borderId="0" xfId="0" applyNumberFormat="1" applyFont="1" applyAlignment="1">
      <alignment horizontal="right" vertical="center"/>
    </xf>
    <xf numFmtId="4" fontId="64" fillId="0" borderId="0" xfId="0" applyNumberFormat="1" applyFont="1" applyAlignment="1">
      <alignment vertical="center"/>
    </xf>
    <xf numFmtId="4" fontId="37" fillId="0" borderId="0" xfId="0" applyNumberFormat="1" applyFont="1" applyAlignment="1">
      <alignment horizontal="right" vertical="center"/>
    </xf>
    <xf numFmtId="0" fontId="0" fillId="0" borderId="0" xfId="0" applyAlignment="1">
      <alignment horizontal="center"/>
    </xf>
    <xf numFmtId="4" fontId="0" fillId="0" borderId="0" xfId="0" applyNumberFormat="1" applyAlignment="1">
      <alignment horizontal="center"/>
    </xf>
    <xf numFmtId="0" fontId="37" fillId="0" borderId="0" xfId="0" applyFont="1" applyAlignment="1">
      <alignment vertical="center"/>
    </xf>
    <xf numFmtId="0" fontId="42" fillId="0" borderId="25" xfId="0" applyFont="1" applyBorder="1" applyAlignment="1">
      <alignment vertical="center" wrapText="1"/>
    </xf>
    <xf numFmtId="0" fontId="46" fillId="4" borderId="55" xfId="0" applyFont="1" applyFill="1" applyBorder="1" applyAlignment="1">
      <alignment vertical="center" wrapText="1"/>
    </xf>
    <xf numFmtId="0" fontId="46" fillId="4" borderId="42" xfId="0" applyFont="1" applyFill="1" applyBorder="1" applyAlignment="1">
      <alignment vertical="center" wrapText="1"/>
    </xf>
    <xf numFmtId="0" fontId="55" fillId="4" borderId="7" xfId="0" applyFont="1" applyFill="1" applyBorder="1" applyAlignment="1">
      <alignment horizontal="center" vertical="center" wrapText="1"/>
    </xf>
    <xf numFmtId="0" fontId="55" fillId="4" borderId="7" xfId="0" applyFont="1" applyFill="1" applyBorder="1" applyAlignment="1">
      <alignment horizontal="left" vertical="center" wrapText="1"/>
    </xf>
    <xf numFmtId="0" fontId="55" fillId="4" borderId="8" xfId="0" applyFont="1" applyFill="1" applyBorder="1" applyAlignment="1">
      <alignment horizontal="center" vertical="center" wrapText="1"/>
    </xf>
    <xf numFmtId="0" fontId="55" fillId="4" borderId="29" xfId="0" applyFont="1" applyFill="1" applyBorder="1" applyAlignment="1">
      <alignment horizontal="center" vertical="center" wrapText="1"/>
    </xf>
    <xf numFmtId="0" fontId="55" fillId="4" borderId="27" xfId="0" applyFont="1" applyFill="1" applyBorder="1" applyAlignment="1">
      <alignment horizontal="center" vertical="center" wrapText="1"/>
    </xf>
    <xf numFmtId="0" fontId="55" fillId="4" borderId="18" xfId="0" applyFont="1" applyFill="1" applyBorder="1" applyAlignment="1">
      <alignment horizontal="center" vertical="center" wrapText="1"/>
    </xf>
    <xf numFmtId="0" fontId="42" fillId="0" borderId="0" xfId="0" applyFont="1" applyAlignment="1">
      <alignment vertical="center" wrapText="1"/>
    </xf>
    <xf numFmtId="0" fontId="37" fillId="0" borderId="4" xfId="0" applyFont="1" applyBorder="1" applyAlignment="1">
      <alignment horizontal="center" vertical="center"/>
    </xf>
    <xf numFmtId="0" fontId="60" fillId="0" borderId="14" xfId="0" applyFont="1" applyBorder="1" applyAlignment="1">
      <alignment horizontal="right" vertical="center" wrapText="1"/>
    </xf>
    <xf numFmtId="0" fontId="42" fillId="0" borderId="14" xfId="0" applyFont="1" applyBorder="1" applyAlignment="1">
      <alignment horizontal="center" vertical="center"/>
    </xf>
    <xf numFmtId="0" fontId="43" fillId="0" borderId="14" xfId="0" applyFont="1" applyBorder="1" applyAlignment="1">
      <alignment horizontal="center" vertical="center"/>
    </xf>
    <xf numFmtId="0" fontId="43" fillId="0" borderId="50" xfId="0" applyFont="1" applyBorder="1" applyAlignment="1">
      <alignment horizontal="center" vertical="center"/>
    </xf>
    <xf numFmtId="0" fontId="42" fillId="0" borderId="50" xfId="0" applyFont="1" applyBorder="1" applyAlignment="1">
      <alignment horizontal="center" vertical="center"/>
    </xf>
    <xf numFmtId="0" fontId="42" fillId="0" borderId="40" xfId="0" applyFont="1" applyBorder="1" applyAlignment="1">
      <alignment horizontal="center" vertical="center"/>
    </xf>
    <xf numFmtId="4" fontId="60" fillId="0" borderId="10" xfId="0" applyNumberFormat="1" applyFont="1" applyBorder="1" applyAlignment="1">
      <alignment vertical="center"/>
    </xf>
    <xf numFmtId="4" fontId="42" fillId="0" borderId="4" xfId="0" applyNumberFormat="1" applyFont="1" applyBorder="1" applyAlignment="1">
      <alignment horizontal="center" vertical="center" wrapText="1"/>
    </xf>
    <xf numFmtId="4" fontId="42" fillId="0" borderId="40" xfId="0" applyNumberFormat="1" applyFont="1" applyBorder="1" applyAlignment="1">
      <alignment horizontal="center" vertical="center" wrapText="1"/>
    </xf>
    <xf numFmtId="0" fontId="37" fillId="0" borderId="13" xfId="0" applyFont="1" applyBorder="1" applyAlignment="1">
      <alignment horizontal="right" vertical="center" wrapText="1"/>
    </xf>
    <xf numFmtId="0" fontId="42" fillId="0" borderId="19" xfId="0" applyFont="1" applyBorder="1" applyAlignment="1">
      <alignment horizontal="center" vertical="center"/>
    </xf>
    <xf numFmtId="4" fontId="64" fillId="0" borderId="25" xfId="0" applyNumberFormat="1" applyFont="1" applyBorder="1" applyAlignment="1">
      <alignment vertical="center"/>
    </xf>
    <xf numFmtId="4" fontId="37" fillId="0" borderId="2" xfId="0" applyNumberFormat="1" applyFont="1" applyBorder="1" applyAlignment="1">
      <alignment vertical="center"/>
    </xf>
    <xf numFmtId="0" fontId="70" fillId="0" borderId="0" xfId="0" applyFont="1" applyAlignment="1">
      <alignment horizontal="center" vertical="center"/>
    </xf>
    <xf numFmtId="4" fontId="47" fillId="0" borderId="0" xfId="0" applyNumberFormat="1" applyFont="1" applyAlignment="1">
      <alignment horizontal="center" vertical="center"/>
    </xf>
    <xf numFmtId="4" fontId="47" fillId="0" borderId="0" xfId="0" applyNumberFormat="1" applyFont="1" applyAlignment="1">
      <alignment vertical="center"/>
    </xf>
    <xf numFmtId="4" fontId="47" fillId="0" borderId="0" xfId="0" applyNumberFormat="1" applyFont="1" applyAlignment="1">
      <alignment horizontal="right" vertical="center" wrapText="1"/>
    </xf>
    <xf numFmtId="4" fontId="42" fillId="0" borderId="13" xfId="0" applyNumberFormat="1" applyFont="1" applyBorder="1" applyAlignment="1">
      <alignment vertical="center" wrapText="1"/>
    </xf>
    <xf numFmtId="0" fontId="68" fillId="0" borderId="0" xfId="0" applyFont="1"/>
    <xf numFmtId="0" fontId="71" fillId="0" borderId="0" xfId="0" applyFont="1"/>
    <xf numFmtId="0" fontId="0" fillId="0" borderId="1" xfId="0" applyBorder="1" applyAlignment="1">
      <alignment vertical="center" wrapText="1"/>
    </xf>
    <xf numFmtId="10" fontId="42" fillId="0" borderId="28" xfId="0" applyNumberFormat="1" applyFont="1" applyBorder="1" applyAlignment="1">
      <alignment horizontal="center" vertical="center"/>
    </xf>
    <xf numFmtId="4" fontId="43" fillId="0" borderId="1" xfId="0" applyNumberFormat="1" applyFont="1" applyBorder="1" applyAlignment="1">
      <alignment horizontal="right" vertical="center"/>
    </xf>
    <xf numFmtId="4" fontId="43" fillId="0" borderId="3" xfId="0" applyNumberFormat="1" applyFont="1" applyBorder="1" applyAlignment="1">
      <alignment horizontal="right" vertical="center"/>
    </xf>
    <xf numFmtId="0" fontId="37" fillId="3" borderId="60" xfId="0" applyFont="1" applyFill="1" applyBorder="1" applyAlignment="1">
      <alignment horizontal="center" vertical="center"/>
    </xf>
    <xf numFmtId="0" fontId="37" fillId="3" borderId="57" xfId="0" applyFont="1" applyFill="1" applyBorder="1" applyAlignment="1">
      <alignment vertical="center" wrapText="1"/>
    </xf>
    <xf numFmtId="0" fontId="37" fillId="3" borderId="57" xfId="0" applyFont="1" applyFill="1" applyBorder="1" applyAlignment="1">
      <alignment horizontal="left" vertical="center" wrapText="1"/>
    </xf>
    <xf numFmtId="4" fontId="37" fillId="3" borderId="61" xfId="0" applyNumberFormat="1" applyFont="1" applyFill="1" applyBorder="1" applyAlignment="1">
      <alignment horizontal="right" vertical="center"/>
    </xf>
    <xf numFmtId="4" fontId="44" fillId="3" borderId="57" xfId="0" applyNumberFormat="1" applyFont="1" applyFill="1" applyBorder="1" applyAlignment="1">
      <alignment horizontal="left" vertical="center"/>
    </xf>
    <xf numFmtId="4" fontId="37" fillId="3" borderId="59" xfId="0" applyNumberFormat="1" applyFont="1" applyFill="1" applyBorder="1" applyAlignment="1">
      <alignment horizontal="right" vertical="center"/>
    </xf>
    <xf numFmtId="4" fontId="37" fillId="3" borderId="60" xfId="0" applyNumberFormat="1" applyFont="1" applyFill="1" applyBorder="1" applyAlignment="1">
      <alignment horizontal="right" vertical="center"/>
    </xf>
    <xf numFmtId="4" fontId="37" fillId="3" borderId="56" xfId="0" applyNumberFormat="1" applyFont="1" applyFill="1" applyBorder="1" applyAlignment="1">
      <alignment horizontal="right" vertical="center"/>
    </xf>
    <xf numFmtId="10" fontId="37" fillId="3" borderId="59" xfId="0" applyNumberFormat="1" applyFont="1" applyFill="1" applyBorder="1" applyAlignment="1">
      <alignment horizontal="center" vertical="center"/>
    </xf>
    <xf numFmtId="4" fontId="42" fillId="0" borderId="40" xfId="0" applyNumberFormat="1" applyFont="1" applyBorder="1" applyAlignment="1">
      <alignment vertical="center"/>
    </xf>
    <xf numFmtId="0" fontId="0" fillId="0" borderId="1" xfId="0" applyBorder="1" applyAlignment="1">
      <alignment horizontal="left" vertical="center" wrapText="1"/>
    </xf>
    <xf numFmtId="4" fontId="43" fillId="0" borderId="17" xfId="0" applyNumberFormat="1" applyFont="1" applyBorder="1" applyAlignment="1">
      <alignment horizontal="right" vertical="center" wrapText="1"/>
    </xf>
    <xf numFmtId="4" fontId="43" fillId="0" borderId="55" xfId="0" applyNumberFormat="1" applyFont="1" applyBorder="1" applyAlignment="1">
      <alignment horizontal="right" vertical="center"/>
    </xf>
    <xf numFmtId="4" fontId="58" fillId="0" borderId="16" xfId="0" applyNumberFormat="1" applyFont="1" applyBorder="1" applyAlignment="1">
      <alignment vertical="center" wrapText="1"/>
    </xf>
    <xf numFmtId="4" fontId="0" fillId="0" borderId="0" xfId="0" applyNumberFormat="1" applyAlignment="1">
      <alignment horizontal="center" vertical="center"/>
    </xf>
    <xf numFmtId="4" fontId="37" fillId="0" borderId="0" xfId="0" applyNumberFormat="1" applyFont="1" applyAlignment="1">
      <alignment vertical="center"/>
    </xf>
    <xf numFmtId="4" fontId="42" fillId="0" borderId="28" xfId="0" applyNumberFormat="1" applyFont="1" applyBorder="1" applyAlignment="1">
      <alignment vertical="center" wrapText="1"/>
    </xf>
    <xf numFmtId="0" fontId="42" fillId="0" borderId="40" xfId="0" applyFont="1" applyBorder="1" applyAlignment="1">
      <alignment vertical="center" wrapText="1"/>
    </xf>
    <xf numFmtId="4" fontId="43" fillId="0" borderId="0" xfId="0" applyNumberFormat="1" applyFont="1" applyAlignment="1">
      <alignment vertical="center"/>
    </xf>
    <xf numFmtId="4" fontId="43" fillId="0" borderId="25" xfId="0" applyNumberFormat="1" applyFont="1" applyBorder="1" applyAlignment="1">
      <alignment horizontal="right" vertical="center"/>
    </xf>
    <xf numFmtId="4" fontId="42" fillId="0" borderId="2" xfId="0" applyNumberFormat="1" applyFont="1" applyBorder="1" applyAlignment="1">
      <alignment horizontal="right" vertical="center"/>
    </xf>
    <xf numFmtId="4" fontId="42" fillId="0" borderId="40" xfId="0" applyNumberFormat="1" applyFont="1" applyBorder="1" applyAlignment="1">
      <alignment horizontal="right" vertical="center" wrapText="1"/>
    </xf>
    <xf numFmtId="0" fontId="45" fillId="4" borderId="49" xfId="0" applyFont="1" applyFill="1" applyBorder="1" applyAlignment="1">
      <alignment vertical="center" wrapText="1"/>
    </xf>
    <xf numFmtId="0" fontId="42" fillId="0" borderId="49" xfId="0" applyFont="1" applyBorder="1" applyAlignment="1">
      <alignment horizontal="left" vertical="center" wrapText="1"/>
    </xf>
    <xf numFmtId="0" fontId="45" fillId="3" borderId="16" xfId="0" applyFont="1" applyFill="1" applyBorder="1" applyAlignment="1">
      <alignment horizontal="left" vertical="center" wrapText="1"/>
    </xf>
    <xf numFmtId="0" fontId="45" fillId="3" borderId="42" xfId="0"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43" xfId="0" applyFont="1" applyBorder="1" applyAlignment="1">
      <alignment vertical="center" wrapText="1"/>
    </xf>
    <xf numFmtId="4" fontId="23" fillId="0" borderId="40" xfId="0" applyNumberFormat="1" applyFont="1" applyBorder="1" applyAlignment="1">
      <alignment vertical="center"/>
    </xf>
    <xf numFmtId="10" fontId="23" fillId="0" borderId="40" xfId="0" applyNumberFormat="1" applyFont="1" applyBorder="1" applyAlignment="1">
      <alignment horizontal="center" vertical="center"/>
    </xf>
    <xf numFmtId="0" fontId="23" fillId="0" borderId="1" xfId="0" applyFont="1" applyBorder="1" applyAlignment="1">
      <alignment vertical="center" wrapText="1"/>
    </xf>
    <xf numFmtId="0" fontId="23" fillId="0" borderId="24" xfId="0" applyFont="1" applyBorder="1" applyAlignment="1">
      <alignment vertical="center" wrapText="1"/>
    </xf>
    <xf numFmtId="4" fontId="23" fillId="0" borderId="28" xfId="0" applyNumberFormat="1" applyFont="1" applyBorder="1" applyAlignment="1">
      <alignment horizontal="right" vertical="center" wrapText="1"/>
    </xf>
    <xf numFmtId="4" fontId="23" fillId="0" borderId="19" xfId="0" applyNumberFormat="1" applyFont="1" applyBorder="1" applyAlignment="1">
      <alignment horizontal="right" vertical="center" wrapText="1"/>
    </xf>
    <xf numFmtId="10" fontId="23" fillId="0" borderId="49" xfId="0" applyNumberFormat="1" applyFont="1" applyBorder="1" applyAlignment="1">
      <alignment vertical="center"/>
    </xf>
    <xf numFmtId="4" fontId="23" fillId="0" borderId="13" xfId="0" applyNumberFormat="1" applyFont="1" applyBorder="1" applyAlignment="1">
      <alignment horizontal="right" vertical="center" wrapText="1"/>
    </xf>
    <xf numFmtId="0" fontId="23" fillId="0" borderId="24" xfId="0" applyFont="1" applyBorder="1" applyAlignment="1">
      <alignment horizontal="left" vertical="center" wrapText="1"/>
    </xf>
    <xf numFmtId="10" fontId="23" fillId="0" borderId="28" xfId="0" applyNumberFormat="1" applyFont="1" applyBorder="1" applyAlignment="1">
      <alignment horizontal="center" vertical="center"/>
    </xf>
    <xf numFmtId="0" fontId="23" fillId="0" borderId="3" xfId="0" applyFont="1" applyBorder="1" applyAlignment="1">
      <alignment vertical="center" wrapText="1"/>
    </xf>
    <xf numFmtId="0" fontId="23" fillId="0" borderId="5" xfId="0" applyFont="1" applyBorder="1" applyAlignment="1">
      <alignment vertical="center" wrapText="1"/>
    </xf>
    <xf numFmtId="4" fontId="23" fillId="0" borderId="28" xfId="0" applyNumberFormat="1" applyFont="1" applyBorder="1" applyAlignment="1">
      <alignment horizontal="right" vertical="center"/>
    </xf>
    <xf numFmtId="4" fontId="23" fillId="0" borderId="1" xfId="0" applyNumberFormat="1" applyFont="1" applyBorder="1" applyAlignment="1">
      <alignment horizontal="right" vertical="center"/>
    </xf>
    <xf numFmtId="10" fontId="23" fillId="0" borderId="49" xfId="0" applyNumberFormat="1" applyFont="1" applyBorder="1" applyAlignment="1">
      <alignment horizontal="center" vertical="center"/>
    </xf>
    <xf numFmtId="4" fontId="23" fillId="0" borderId="3" xfId="0" applyNumberFormat="1" applyFont="1" applyBorder="1" applyAlignment="1">
      <alignment horizontal="right" vertical="center"/>
    </xf>
    <xf numFmtId="4" fontId="23" fillId="0" borderId="63" xfId="0" applyNumberFormat="1" applyFont="1" applyBorder="1" applyAlignment="1">
      <alignment horizontal="right" vertical="center"/>
    </xf>
    <xf numFmtId="0" fontId="23" fillId="3" borderId="57" xfId="0" applyFont="1" applyFill="1" applyBorder="1" applyAlignment="1">
      <alignment horizontal="left" vertical="center" wrapText="1"/>
    </xf>
    <xf numFmtId="0" fontId="23" fillId="3" borderId="57" xfId="0" applyFont="1" applyFill="1" applyBorder="1" applyAlignment="1">
      <alignment horizontal="left" vertical="center"/>
    </xf>
    <xf numFmtId="0" fontId="23" fillId="3" borderId="57" xfId="0" applyFont="1" applyFill="1" applyBorder="1" applyAlignment="1">
      <alignment horizontal="center" vertical="center"/>
    </xf>
    <xf numFmtId="0" fontId="23" fillId="3" borderId="58" xfId="0" applyFont="1" applyFill="1" applyBorder="1" applyAlignment="1">
      <alignment horizontal="center" vertical="center"/>
    </xf>
    <xf numFmtId="0" fontId="23" fillId="3" borderId="59" xfId="0" applyFont="1" applyFill="1" applyBorder="1" applyAlignment="1">
      <alignment horizontal="center" vertical="center"/>
    </xf>
    <xf numFmtId="0" fontId="23" fillId="0" borderId="40" xfId="0" applyFont="1" applyBorder="1" applyAlignment="1">
      <alignment horizontal="center" vertical="center"/>
    </xf>
    <xf numFmtId="0" fontId="23" fillId="0" borderId="54" xfId="0" applyFont="1" applyBorder="1" applyAlignment="1">
      <alignment horizontal="center" vertical="center"/>
    </xf>
    <xf numFmtId="0" fontId="23" fillId="0" borderId="29" xfId="0" applyFont="1" applyBorder="1" applyAlignment="1">
      <alignment horizontal="center" vertical="center"/>
    </xf>
    <xf numFmtId="4" fontId="23" fillId="0" borderId="0" xfId="0" applyNumberFormat="1" applyFont="1" applyAlignment="1">
      <alignment horizontal="center" vertical="center"/>
    </xf>
    <xf numFmtId="0" fontId="0" fillId="0" borderId="3" xfId="0" applyBorder="1" applyAlignment="1">
      <alignment horizontal="left" vertical="center" wrapText="1"/>
    </xf>
    <xf numFmtId="0" fontId="42" fillId="0" borderId="1" xfId="0" applyFont="1" applyBorder="1" applyAlignment="1">
      <alignment vertical="center" wrapText="1"/>
    </xf>
    <xf numFmtId="4" fontId="37" fillId="0" borderId="0" xfId="0" applyNumberFormat="1" applyFont="1"/>
    <xf numFmtId="164" fontId="47" fillId="0" borderId="1" xfId="0" applyNumberFormat="1" applyFont="1" applyBorder="1" applyAlignment="1">
      <alignment vertical="center" wrapText="1"/>
    </xf>
    <xf numFmtId="0" fontId="42" fillId="0" borderId="24" xfId="0" applyFont="1" applyBorder="1" applyAlignment="1">
      <alignment vertical="center" wrapText="1"/>
    </xf>
    <xf numFmtId="4" fontId="43" fillId="0" borderId="16" xfId="0" applyNumberFormat="1" applyFont="1" applyBorder="1" applyAlignment="1">
      <alignment vertical="center" wrapText="1"/>
    </xf>
    <xf numFmtId="0" fontId="23" fillId="0" borderId="46" xfId="31" applyBorder="1" applyAlignment="1">
      <alignment horizontal="center" vertical="center" wrapText="1"/>
    </xf>
    <xf numFmtId="0" fontId="17" fillId="0" borderId="1" xfId="31"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15" fillId="0" borderId="1" xfId="0" applyFont="1" applyBorder="1" applyAlignment="1">
      <alignment vertical="center" wrapText="1"/>
    </xf>
    <xf numFmtId="0" fontId="42" fillId="0" borderId="28" xfId="0" applyFont="1" applyBorder="1" applyAlignment="1">
      <alignment horizontal="left" vertical="center" wrapText="1"/>
    </xf>
    <xf numFmtId="4" fontId="42" fillId="0" borderId="62" xfId="0" applyNumberFormat="1" applyFont="1" applyBorder="1" applyAlignment="1">
      <alignment horizontal="center" vertical="center"/>
    </xf>
    <xf numFmtId="4" fontId="60" fillId="0" borderId="45" xfId="0" applyNumberFormat="1" applyFont="1" applyBorder="1" applyAlignment="1">
      <alignment vertical="center"/>
    </xf>
    <xf numFmtId="4" fontId="42" fillId="0" borderId="36" xfId="0" applyNumberFormat="1" applyFont="1" applyBorder="1" applyAlignment="1">
      <alignment horizontal="center" vertical="center" wrapText="1"/>
    </xf>
    <xf numFmtId="0" fontId="42" fillId="0" borderId="62" xfId="0" applyFont="1" applyBorder="1" applyAlignment="1">
      <alignment horizontal="center" vertical="center"/>
    </xf>
    <xf numFmtId="0" fontId="66" fillId="0" borderId="0" xfId="0" applyFont="1" applyAlignment="1">
      <alignment horizontal="center" wrapText="1"/>
    </xf>
    <xf numFmtId="0" fontId="66" fillId="0" borderId="0" xfId="0" applyFont="1" applyAlignment="1">
      <alignment wrapText="1"/>
    </xf>
    <xf numFmtId="0" fontId="0" fillId="0" borderId="0" xfId="0" applyAlignment="1">
      <alignment horizontal="left" wrapText="1"/>
    </xf>
    <xf numFmtId="0" fontId="37" fillId="4"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4" fontId="77" fillId="0" borderId="1" xfId="0" applyNumberFormat="1" applyFont="1" applyBorder="1" applyAlignment="1">
      <alignment horizontal="center" vertical="center"/>
    </xf>
    <xf numFmtId="0" fontId="80" fillId="0" borderId="5" xfId="0" applyFont="1" applyBorder="1" applyAlignment="1">
      <alignment horizontal="left" vertical="center" wrapText="1"/>
    </xf>
    <xf numFmtId="4" fontId="78" fillId="0" borderId="5" xfId="0" applyNumberFormat="1" applyFont="1" applyBorder="1" applyAlignment="1">
      <alignment horizontal="center" vertical="center"/>
    </xf>
    <xf numFmtId="0" fontId="61" fillId="0" borderId="0" xfId="0" applyFont="1" applyAlignment="1">
      <alignment horizontal="left" vertical="center" wrapText="1"/>
    </xf>
    <xf numFmtId="10" fontId="61" fillId="0" borderId="0" xfId="0" applyNumberFormat="1" applyFont="1" applyAlignment="1">
      <alignment horizontal="center" vertical="center"/>
    </xf>
    <xf numFmtId="0" fontId="47" fillId="0" borderId="0" xfId="0" applyFont="1" applyAlignment="1">
      <alignment horizontal="left" vertical="center" wrapText="1"/>
    </xf>
    <xf numFmtId="10" fontId="47" fillId="0" borderId="0" xfId="0" applyNumberFormat="1" applyFont="1" applyAlignment="1">
      <alignment horizontal="center" vertical="center"/>
    </xf>
    <xf numFmtId="0" fontId="37" fillId="5" borderId="1" xfId="0" applyFont="1" applyFill="1" applyBorder="1" applyAlignment="1">
      <alignment horizontal="center" vertical="center" wrapText="1"/>
    </xf>
    <xf numFmtId="0" fontId="85" fillId="0" borderId="1" xfId="0" applyFont="1" applyBorder="1" applyAlignment="1">
      <alignment horizontal="center" vertical="center"/>
    </xf>
    <xf numFmtId="0" fontId="86" fillId="0" borderId="1" xfId="0" applyFont="1" applyBorder="1" applyAlignment="1">
      <alignment horizontal="center" vertical="center"/>
    </xf>
    <xf numFmtId="0" fontId="67" fillId="0" borderId="0" xfId="0" applyFont="1" applyAlignment="1">
      <alignment horizontal="center" vertical="top" wrapText="1"/>
    </xf>
    <xf numFmtId="0" fontId="44" fillId="0" borderId="0" xfId="0" applyFont="1"/>
    <xf numFmtId="0" fontId="86" fillId="0" borderId="0" xfId="0" applyFont="1" applyAlignment="1">
      <alignment horizontal="center" vertical="center"/>
    </xf>
    <xf numFmtId="0" fontId="82" fillId="0" borderId="0" xfId="0" applyFont="1" applyAlignment="1">
      <alignment horizontal="left" vertical="center" wrapText="1"/>
    </xf>
    <xf numFmtId="10" fontId="82" fillId="0" borderId="0" xfId="0" applyNumberFormat="1" applyFont="1" applyAlignment="1">
      <alignment horizontal="center" vertical="center"/>
    </xf>
    <xf numFmtId="0" fontId="85" fillId="0" borderId="0" xfId="0" applyFont="1" applyAlignment="1">
      <alignment horizontal="center" vertical="center"/>
    </xf>
    <xf numFmtId="0" fontId="83" fillId="0" borderId="0" xfId="0" applyFont="1" applyAlignment="1">
      <alignment horizontal="center" vertical="center"/>
    </xf>
    <xf numFmtId="0" fontId="83" fillId="0" borderId="0" xfId="0" applyFont="1" applyAlignment="1">
      <alignment horizontal="left" vertical="center" wrapText="1"/>
    </xf>
    <xf numFmtId="4" fontId="76" fillId="0" borderId="0" xfId="0" applyNumberFormat="1" applyFont="1" applyAlignment="1">
      <alignment horizontal="center" vertical="center"/>
    </xf>
    <xf numFmtId="4" fontId="83" fillId="0" borderId="0" xfId="0" applyNumberFormat="1" applyFont="1" applyAlignment="1">
      <alignment horizontal="center" vertical="center"/>
    </xf>
    <xf numFmtId="4" fontId="10" fillId="0" borderId="1" xfId="0" applyNumberFormat="1" applyFont="1" applyBorder="1" applyAlignment="1">
      <alignment horizontal="center" vertical="center" wrapText="1"/>
    </xf>
    <xf numFmtId="4" fontId="37" fillId="6" borderId="1" xfId="0" applyNumberFormat="1" applyFont="1" applyFill="1" applyBorder="1" applyAlignment="1">
      <alignment horizontal="center" vertical="center"/>
    </xf>
    <xf numFmtId="164" fontId="10" fillId="0" borderId="1" xfId="0" applyNumberFormat="1" applyFont="1" applyBorder="1" applyAlignment="1">
      <alignment horizontal="center" vertical="center"/>
    </xf>
    <xf numFmtId="0" fontId="70" fillId="4" borderId="1" xfId="0" applyFont="1" applyFill="1" applyBorder="1" applyAlignment="1">
      <alignment horizontal="center" vertical="center" wrapText="1"/>
    </xf>
    <xf numFmtId="0" fontId="70" fillId="3" borderId="1" xfId="0" applyFont="1" applyFill="1" applyBorder="1" applyAlignment="1">
      <alignment horizontal="center" vertical="center" wrapText="1"/>
    </xf>
    <xf numFmtId="0" fontId="70" fillId="5" borderId="1" xfId="0" applyFont="1" applyFill="1" applyBorder="1" applyAlignment="1">
      <alignment horizontal="center" vertical="center" wrapText="1"/>
    </xf>
    <xf numFmtId="4" fontId="70" fillId="6" borderId="1" xfId="0" applyNumberFormat="1" applyFont="1" applyFill="1" applyBorder="1" applyAlignment="1">
      <alignment horizontal="center" vertical="center"/>
    </xf>
    <xf numFmtId="4" fontId="80" fillId="0" borderId="5" xfId="0" applyNumberFormat="1" applyFont="1" applyBorder="1" applyAlignment="1">
      <alignment horizontal="center" vertical="center"/>
    </xf>
    <xf numFmtId="0" fontId="89" fillId="0" borderId="1" xfId="0" applyFont="1" applyBorder="1" applyAlignment="1">
      <alignment horizontal="left" vertical="center" wrapText="1"/>
    </xf>
    <xf numFmtId="4" fontId="89" fillId="0" borderId="1" xfId="0" applyNumberFormat="1" applyFont="1" applyBorder="1" applyAlignment="1">
      <alignment horizontal="center" vertical="center"/>
    </xf>
    <xf numFmtId="0" fontId="70" fillId="0" borderId="1" xfId="0" applyFont="1" applyBorder="1" applyAlignment="1">
      <alignment horizontal="left" vertical="center" wrapText="1"/>
    </xf>
    <xf numFmtId="4" fontId="0" fillId="0" borderId="1" xfId="0" applyNumberFormat="1" applyBorder="1" applyAlignment="1">
      <alignment horizontal="center" vertical="center"/>
    </xf>
    <xf numFmtId="4" fontId="70" fillId="0" borderId="1" xfId="0" applyNumberFormat="1" applyFont="1" applyBorder="1" applyAlignment="1">
      <alignment horizontal="center" vertical="center"/>
    </xf>
    <xf numFmtId="0" fontId="90" fillId="0" borderId="0" xfId="0" applyFont="1" applyAlignment="1">
      <alignment horizontal="right" vertical="top"/>
    </xf>
    <xf numFmtId="0" fontId="68" fillId="0" borderId="0" xfId="39" applyFont="1"/>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4" fontId="8" fillId="0" borderId="3" xfId="0" applyNumberFormat="1" applyFont="1" applyBorder="1" applyAlignment="1">
      <alignment horizontal="right" vertical="center" wrapText="1"/>
    </xf>
    <xf numFmtId="0" fontId="8" fillId="2" borderId="1" xfId="0" applyFont="1" applyFill="1" applyBorder="1" applyAlignment="1">
      <alignment horizontal="left" vertical="center" wrapText="1"/>
    </xf>
    <xf numFmtId="0" fontId="8" fillId="0" borderId="2" xfId="0" applyFont="1" applyBorder="1" applyAlignment="1">
      <alignment horizontal="left" vertical="center" wrapText="1"/>
    </xf>
    <xf numFmtId="4" fontId="8" fillId="0" borderId="28" xfId="0" applyNumberFormat="1" applyFont="1" applyBorder="1" applyAlignment="1">
      <alignment horizontal="right" vertical="center"/>
    </xf>
    <xf numFmtId="4" fontId="8" fillId="2" borderId="2" xfId="0" applyNumberFormat="1" applyFont="1" applyFill="1" applyBorder="1" applyAlignment="1">
      <alignment horizontal="right" vertical="center"/>
    </xf>
    <xf numFmtId="10" fontId="8" fillId="0" borderId="28" xfId="0" applyNumberFormat="1" applyFont="1" applyBorder="1" applyAlignment="1">
      <alignment horizontal="center" vertical="center"/>
    </xf>
    <xf numFmtId="0" fontId="8" fillId="2" borderId="47"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4" borderId="9"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53" xfId="0" applyFont="1" applyFill="1" applyBorder="1" applyAlignment="1">
      <alignment horizontal="center" vertical="center"/>
    </xf>
    <xf numFmtId="0" fontId="8" fillId="0" borderId="10" xfId="0" applyFont="1" applyBorder="1" applyAlignment="1">
      <alignment horizontal="center" vertical="center"/>
    </xf>
    <xf numFmtId="4" fontId="8" fillId="0" borderId="28" xfId="0" applyNumberFormat="1" applyFont="1" applyBorder="1" applyAlignment="1">
      <alignment horizontal="center" vertical="center"/>
    </xf>
    <xf numFmtId="0" fontId="8" fillId="0" borderId="25"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xf>
    <xf numFmtId="4" fontId="8" fillId="0" borderId="0" xfId="0" applyNumberFormat="1" applyFont="1" applyAlignment="1">
      <alignment vertical="center"/>
    </xf>
    <xf numFmtId="10" fontId="61" fillId="0" borderId="1" xfId="0" applyNumberFormat="1" applyFont="1" applyBorder="1" applyAlignment="1">
      <alignment horizontal="center" vertical="center"/>
    </xf>
    <xf numFmtId="4" fontId="37" fillId="0" borderId="1" xfId="0" applyNumberFormat="1" applyFont="1" applyBorder="1" applyAlignment="1">
      <alignment horizontal="center" vertical="center"/>
    </xf>
    <xf numFmtId="164" fontId="37" fillId="0" borderId="1" xfId="0" applyNumberFormat="1" applyFont="1" applyBorder="1" applyAlignment="1">
      <alignment horizontal="center" vertical="center"/>
    </xf>
    <xf numFmtId="10" fontId="8" fillId="0" borderId="52" xfId="0" applyNumberFormat="1" applyFont="1" applyBorder="1" applyAlignment="1">
      <alignment horizontal="center" vertical="center"/>
    </xf>
    <xf numFmtId="0" fontId="42" fillId="0" borderId="16" xfId="0" applyFont="1" applyBorder="1" applyAlignment="1">
      <alignment vertical="center" wrapText="1"/>
    </xf>
    <xf numFmtId="0" fontId="7" fillId="2" borderId="24"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4" fontId="8" fillId="0" borderId="2" xfId="0" applyNumberFormat="1" applyFont="1" applyBorder="1" applyAlignment="1">
      <alignment horizontal="right" vertical="center" wrapText="1"/>
    </xf>
    <xf numFmtId="0" fontId="8" fillId="2" borderId="13" xfId="0" applyFont="1" applyFill="1" applyBorder="1" applyAlignment="1">
      <alignment horizontal="left" vertical="center" wrapText="1"/>
    </xf>
    <xf numFmtId="4" fontId="43" fillId="2" borderId="13" xfId="0" applyNumberFormat="1" applyFont="1" applyFill="1" applyBorder="1" applyAlignment="1">
      <alignment horizontal="right" vertical="center"/>
    </xf>
    <xf numFmtId="4" fontId="8" fillId="0" borderId="24" xfId="0" applyNumberFormat="1" applyFont="1" applyBorder="1" applyAlignment="1">
      <alignment horizontal="right" vertical="center"/>
    </xf>
    <xf numFmtId="10" fontId="8" fillId="0" borderId="51" xfId="0" applyNumberFormat="1" applyFont="1" applyBorder="1" applyAlignment="1">
      <alignment horizontal="center" vertical="center"/>
    </xf>
    <xf numFmtId="4" fontId="37" fillId="4" borderId="9" xfId="0" applyNumberFormat="1" applyFont="1" applyFill="1" applyBorder="1" applyAlignment="1">
      <alignment horizontal="right" vertical="center"/>
    </xf>
    <xf numFmtId="4" fontId="37" fillId="4" borderId="54" xfId="0" applyNumberFormat="1" applyFont="1" applyFill="1" applyBorder="1" applyAlignment="1">
      <alignment horizontal="right" vertical="center"/>
    </xf>
    <xf numFmtId="4" fontId="37" fillId="4" borderId="26" xfId="0" applyNumberFormat="1" applyFont="1" applyFill="1" applyBorder="1" applyAlignment="1">
      <alignment horizontal="right" vertical="center"/>
    </xf>
    <xf numFmtId="4" fontId="37" fillId="4" borderId="64" xfId="0" applyNumberFormat="1" applyFont="1" applyFill="1" applyBorder="1" applyAlignment="1">
      <alignment horizontal="right" vertical="center"/>
    </xf>
    <xf numFmtId="10" fontId="44" fillId="4" borderId="54"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4" fontId="8" fillId="0" borderId="8" xfId="0" applyNumberFormat="1" applyFont="1" applyBorder="1" applyAlignment="1">
      <alignment horizontal="right" vertical="center" wrapText="1"/>
    </xf>
    <xf numFmtId="0" fontId="0" fillId="0" borderId="7" xfId="0" applyBorder="1" applyAlignment="1">
      <alignment horizontal="left" vertical="center" wrapText="1"/>
    </xf>
    <xf numFmtId="4" fontId="8" fillId="0" borderId="29" xfId="0" applyNumberFormat="1" applyFont="1" applyBorder="1" applyAlignment="1">
      <alignment horizontal="right" vertical="center"/>
    </xf>
    <xf numFmtId="4" fontId="8" fillId="0" borderId="30" xfId="0" applyNumberFormat="1" applyFont="1" applyBorder="1" applyAlignment="1">
      <alignment horizontal="right" vertical="center"/>
    </xf>
    <xf numFmtId="10" fontId="8" fillId="0" borderId="44" xfId="0" applyNumberFormat="1" applyFont="1"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2" borderId="15" xfId="0" applyFont="1" applyFill="1" applyBorder="1" applyAlignment="1">
      <alignment horizontal="left" vertical="center" wrapText="1"/>
    </xf>
    <xf numFmtId="4" fontId="42" fillId="2" borderId="15" xfId="0" applyNumberFormat="1" applyFont="1" applyFill="1" applyBorder="1" applyAlignment="1">
      <alignment horizontal="right" vertical="center"/>
    </xf>
    <xf numFmtId="4" fontId="42" fillId="0" borderId="63" xfId="0" applyNumberFormat="1" applyFont="1" applyBorder="1" applyAlignment="1">
      <alignment horizontal="right" vertical="center"/>
    </xf>
    <xf numFmtId="4" fontId="8" fillId="0" borderId="42" xfId="0" applyNumberFormat="1" applyFont="1" applyBorder="1" applyAlignment="1">
      <alignment horizontal="right" vertical="center"/>
    </xf>
    <xf numFmtId="0" fontId="42" fillId="0" borderId="21" xfId="0" applyFont="1" applyBorder="1" applyAlignment="1">
      <alignment vertical="center" wrapText="1"/>
    </xf>
    <xf numFmtId="0" fontId="3" fillId="0" borderId="7" xfId="0" applyFont="1" applyBorder="1" applyAlignment="1">
      <alignment horizontal="left" vertical="center" wrapText="1"/>
    </xf>
    <xf numFmtId="0" fontId="42" fillId="0" borderId="18" xfId="0" applyFont="1" applyBorder="1" applyAlignment="1">
      <alignment vertical="center" wrapText="1"/>
    </xf>
    <xf numFmtId="0" fontId="1" fillId="0" borderId="7" xfId="0" applyFont="1" applyBorder="1" applyAlignment="1">
      <alignment horizontal="left" vertical="center" wrapText="1"/>
    </xf>
    <xf numFmtId="0" fontId="59" fillId="0" borderId="36" xfId="0" applyFont="1" applyBorder="1" applyAlignment="1">
      <alignment horizontal="right" vertical="center" wrapText="1"/>
    </xf>
    <xf numFmtId="0" fontId="42" fillId="0" borderId="63" xfId="0" applyFont="1" applyBorder="1" applyAlignment="1">
      <alignment horizontal="left" vertical="center" wrapText="1"/>
    </xf>
    <xf numFmtId="4" fontId="42" fillId="0" borderId="49" xfId="0" applyNumberFormat="1" applyFont="1" applyBorder="1" applyAlignment="1">
      <alignment horizontal="right" vertical="center"/>
    </xf>
    <xf numFmtId="0" fontId="81" fillId="0" borderId="0" xfId="0" applyFont="1" applyAlignment="1">
      <alignment horizontal="left" vertical="top" wrapText="1"/>
    </xf>
    <xf numFmtId="0" fontId="67" fillId="0" borderId="0" xfId="0" applyFont="1" applyAlignment="1">
      <alignment horizontal="left" vertical="top" wrapText="1"/>
    </xf>
    <xf numFmtId="0" fontId="76" fillId="0" borderId="0" xfId="0" applyFont="1" applyAlignment="1">
      <alignment horizontal="left" vertical="top" wrapText="1"/>
    </xf>
    <xf numFmtId="0" fontId="76" fillId="0" borderId="0" xfId="0" applyFont="1" applyAlignment="1">
      <alignment horizontal="left" vertical="top"/>
    </xf>
    <xf numFmtId="0" fontId="67" fillId="0" borderId="0" xfId="0" applyFont="1" applyAlignment="1">
      <alignment horizontal="left" vertical="top"/>
    </xf>
    <xf numFmtId="0" fontId="66" fillId="0" borderId="0" xfId="0" applyFont="1" applyAlignment="1">
      <alignment horizontal="center" wrapText="1"/>
    </xf>
    <xf numFmtId="0" fontId="37" fillId="6" borderId="1" xfId="0" applyFont="1" applyFill="1" applyBorder="1" applyAlignment="1">
      <alignment horizontal="left" vertical="center" wrapText="1"/>
    </xf>
    <xf numFmtId="0" fontId="37" fillId="0" borderId="1" xfId="0" applyFont="1" applyBorder="1" applyAlignment="1">
      <alignment horizontal="left" vertical="center" wrapText="1"/>
    </xf>
    <xf numFmtId="0" fontId="70" fillId="0" borderId="5" xfId="0" applyFont="1" applyBorder="1" applyAlignment="1">
      <alignment horizontal="center" vertical="center"/>
    </xf>
    <xf numFmtId="0" fontId="70" fillId="0" borderId="1" xfId="0" applyFont="1" applyBorder="1" applyAlignment="1">
      <alignment horizontal="center" vertical="center"/>
    </xf>
    <xf numFmtId="0" fontId="44" fillId="0" borderId="1" xfId="0" applyFont="1" applyBorder="1" applyAlignment="1">
      <alignment horizontal="left" vertical="center" wrapText="1"/>
    </xf>
    <xf numFmtId="0" fontId="61" fillId="0" borderId="1" xfId="0" applyFont="1" applyBorder="1" applyAlignment="1">
      <alignment horizontal="left" vertical="center" wrapText="1"/>
    </xf>
    <xf numFmtId="0" fontId="0" fillId="0" borderId="0" xfId="0" applyAlignment="1">
      <alignment horizontal="left" vertical="top" wrapText="1"/>
    </xf>
    <xf numFmtId="0" fontId="70" fillId="6" borderId="2" xfId="0" applyFont="1" applyFill="1" applyBorder="1" applyAlignment="1">
      <alignment horizontal="left" vertical="center" wrapText="1"/>
    </xf>
    <xf numFmtId="0" fontId="70" fillId="6" borderId="25" xfId="0" applyFont="1" applyFill="1" applyBorder="1" applyAlignment="1">
      <alignment horizontal="left" vertical="center" wrapText="1"/>
    </xf>
    <xf numFmtId="0" fontId="37" fillId="5" borderId="2" xfId="0" applyFont="1" applyFill="1" applyBorder="1" applyAlignment="1">
      <alignment horizontal="left" vertical="center"/>
    </xf>
    <xf numFmtId="0" fontId="37" fillId="5" borderId="13" xfId="0" applyFont="1" applyFill="1" applyBorder="1" applyAlignment="1">
      <alignment horizontal="left" vertical="center"/>
    </xf>
    <xf numFmtId="0" fontId="37" fillId="5" borderId="25" xfId="0" applyFont="1" applyFill="1" applyBorder="1" applyAlignment="1">
      <alignment horizontal="left" vertical="center"/>
    </xf>
    <xf numFmtId="0" fontId="70" fillId="5" borderId="2" xfId="0" applyFont="1" applyFill="1" applyBorder="1" applyAlignment="1">
      <alignment horizontal="left" vertical="center" wrapText="1"/>
    </xf>
    <xf numFmtId="0" fontId="70" fillId="5" borderId="13" xfId="0" applyFont="1" applyFill="1" applyBorder="1" applyAlignment="1">
      <alignment horizontal="left" vertical="center" wrapText="1"/>
    </xf>
    <xf numFmtId="0" fontId="70" fillId="5" borderId="25" xfId="0" applyFont="1" applyFill="1" applyBorder="1" applyAlignment="1">
      <alignment horizontal="left" vertical="center" wrapText="1"/>
    </xf>
    <xf numFmtId="0" fontId="37" fillId="0" borderId="0" xfId="0" applyFont="1" applyAlignment="1">
      <alignment horizontal="left" vertical="center"/>
    </xf>
    <xf numFmtId="0" fontId="10" fillId="0" borderId="0" xfId="0" applyFont="1" applyAlignment="1">
      <alignment horizontal="left" vertical="top"/>
    </xf>
    <xf numFmtId="4" fontId="8" fillId="2" borderId="42" xfId="0" applyNumberFormat="1" applyFont="1" applyFill="1" applyBorder="1" applyAlignment="1">
      <alignment horizontal="right" vertical="center"/>
    </xf>
    <xf numFmtId="4" fontId="8" fillId="2" borderId="43" xfId="0" applyNumberFormat="1" applyFont="1" applyFill="1" applyBorder="1" applyAlignment="1">
      <alignment horizontal="right" vertical="center"/>
    </xf>
    <xf numFmtId="10" fontId="8" fillId="0" borderId="49" xfId="0" applyNumberFormat="1" applyFont="1" applyBorder="1" applyAlignment="1">
      <alignment horizontal="center" vertical="center"/>
    </xf>
    <xf numFmtId="10" fontId="8" fillId="0" borderId="40" xfId="0" applyNumberFormat="1" applyFont="1" applyBorder="1" applyAlignment="1">
      <alignment horizontal="center" vertical="center"/>
    </xf>
    <xf numFmtId="0" fontId="42" fillId="2" borderId="21" xfId="0" applyFont="1" applyFill="1" applyBorder="1" applyAlignment="1">
      <alignment horizontal="left" vertical="center" wrapText="1"/>
    </xf>
    <xf numFmtId="0" fontId="42" fillId="2" borderId="17" xfId="0" applyFont="1" applyFill="1" applyBorder="1" applyAlignment="1">
      <alignment horizontal="left" vertical="center" wrapText="1"/>
    </xf>
    <xf numFmtId="0" fontId="37" fillId="4" borderId="9" xfId="0" applyFont="1" applyFill="1" applyBorder="1" applyAlignment="1">
      <alignment horizontal="left" vertical="center" wrapText="1"/>
    </xf>
    <xf numFmtId="0" fontId="0" fillId="0" borderId="12" xfId="0" applyBorder="1" applyAlignment="1">
      <alignment horizontal="left" vertical="center"/>
    </xf>
    <xf numFmtId="0" fontId="0" fillId="0" borderId="11" xfId="0" applyBorder="1" applyAlignment="1">
      <alignment horizontal="left" vertical="center"/>
    </xf>
    <xf numFmtId="0" fontId="60" fillId="0" borderId="1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8" fillId="0" borderId="49" xfId="0" applyNumberFormat="1" applyFont="1" applyBorder="1" applyAlignment="1">
      <alignment horizontal="right" vertical="center"/>
    </xf>
    <xf numFmtId="4" fontId="8" fillId="0" borderId="40" xfId="0" applyNumberFormat="1" applyFont="1" applyBorder="1" applyAlignment="1">
      <alignment horizontal="right" vertical="center"/>
    </xf>
    <xf numFmtId="4" fontId="8" fillId="2" borderId="49" xfId="0" applyNumberFormat="1" applyFont="1" applyFill="1" applyBorder="1" applyAlignment="1">
      <alignment horizontal="right" vertical="center"/>
    </xf>
    <xf numFmtId="4" fontId="8" fillId="2" borderId="40" xfId="0" applyNumberFormat="1" applyFont="1" applyFill="1" applyBorder="1" applyAlignment="1">
      <alignment horizontal="right"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4" fontId="42" fillId="0" borderId="3" xfId="0" applyNumberFormat="1" applyFont="1" applyBorder="1" applyAlignment="1">
      <alignment horizontal="left" vertical="center"/>
    </xf>
    <xf numFmtId="4" fontId="42" fillId="0" borderId="5" xfId="0" applyNumberFormat="1" applyFont="1" applyBorder="1" applyAlignment="1">
      <alignment horizontal="left"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37" fillId="2" borderId="14" xfId="0" applyFont="1" applyFill="1" applyBorder="1" applyAlignment="1">
      <alignment horizontal="left" vertical="center" wrapText="1"/>
    </xf>
    <xf numFmtId="0" fontId="37" fillId="2" borderId="50" xfId="0" applyFont="1" applyFill="1" applyBorder="1" applyAlignment="1">
      <alignment horizontal="left" vertical="center" wrapText="1"/>
    </xf>
    <xf numFmtId="4" fontId="43" fillId="2" borderId="21" xfId="0" applyNumberFormat="1" applyFont="1" applyFill="1" applyBorder="1" applyAlignment="1">
      <alignment horizontal="right" vertical="center"/>
    </xf>
    <xf numFmtId="4" fontId="43" fillId="2" borderId="17" xfId="0" applyNumberFormat="1" applyFont="1" applyFill="1" applyBorder="1" applyAlignment="1">
      <alignment horizontal="right" vertical="center"/>
    </xf>
    <xf numFmtId="0" fontId="1" fillId="0" borderId="3" xfId="0" applyFont="1" applyBorder="1" applyAlignment="1">
      <alignment horizontal="left" vertical="center" wrapText="1"/>
    </xf>
    <xf numFmtId="0" fontId="5" fillId="0" borderId="3" xfId="0" applyFont="1" applyBorder="1" applyAlignment="1">
      <alignment horizontal="left" vertical="center" wrapText="1"/>
    </xf>
    <xf numFmtId="4" fontId="47" fillId="0" borderId="3" xfId="0" applyNumberFormat="1" applyFont="1" applyBorder="1" applyAlignment="1">
      <alignment horizontal="right" vertical="center" wrapText="1"/>
    </xf>
    <xf numFmtId="4" fontId="47" fillId="0" borderId="5" xfId="0" applyNumberFormat="1" applyFont="1" applyBorder="1" applyAlignment="1">
      <alignment horizontal="right" vertical="center" wrapText="1"/>
    </xf>
    <xf numFmtId="4" fontId="42" fillId="0" borderId="42" xfId="0" applyNumberFormat="1" applyFont="1" applyBorder="1" applyAlignment="1">
      <alignment horizontal="right" vertical="center" wrapText="1"/>
    </xf>
    <xf numFmtId="4" fontId="42" fillId="0" borderId="43" xfId="0" applyNumberFormat="1" applyFont="1" applyBorder="1" applyAlignment="1">
      <alignment horizontal="right" vertical="center" wrapText="1"/>
    </xf>
    <xf numFmtId="4" fontId="43" fillId="2" borderId="21" xfId="0" applyNumberFormat="1" applyFont="1" applyFill="1" applyBorder="1" applyAlignment="1">
      <alignment horizontal="right" vertical="center" wrapText="1"/>
    </xf>
    <xf numFmtId="4" fontId="43" fillId="2" borderId="17" xfId="0" applyNumberFormat="1" applyFont="1" applyFill="1" applyBorder="1" applyAlignment="1">
      <alignment horizontal="right" vertical="center" wrapText="1"/>
    </xf>
    <xf numFmtId="0" fontId="37" fillId="4" borderId="51" xfId="0" applyFont="1" applyFill="1" applyBorder="1" applyAlignment="1">
      <alignment horizontal="center" vertical="center" wrapText="1"/>
    </xf>
    <xf numFmtId="0" fontId="37" fillId="4" borderId="13" xfId="0" applyFont="1" applyFill="1" applyBorder="1" applyAlignment="1">
      <alignment horizontal="center" vertical="center" wrapText="1"/>
    </xf>
    <xf numFmtId="0" fontId="37" fillId="4" borderId="19" xfId="0" applyFont="1" applyFill="1" applyBorder="1" applyAlignment="1">
      <alignment horizontal="center" vertical="center" wrapText="1"/>
    </xf>
    <xf numFmtId="4" fontId="8" fillId="0" borderId="39" xfId="0" applyNumberFormat="1" applyFont="1" applyBorder="1" applyAlignment="1">
      <alignment horizontal="right" vertical="center"/>
    </xf>
    <xf numFmtId="4" fontId="8" fillId="0" borderId="43" xfId="0" applyNumberFormat="1" applyFont="1" applyBorder="1" applyAlignment="1">
      <alignment horizontal="right" vertical="center"/>
    </xf>
    <xf numFmtId="10" fontId="8" fillId="0" borderId="34" xfId="0" applyNumberFormat="1" applyFont="1" applyBorder="1" applyAlignment="1">
      <alignment horizontal="center" vertical="center"/>
    </xf>
    <xf numFmtId="0" fontId="45" fillId="4" borderId="49" xfId="0" applyFont="1" applyFill="1" applyBorder="1" applyAlignment="1">
      <alignment vertical="center" wrapText="1"/>
    </xf>
    <xf numFmtId="0" fontId="45" fillId="4" borderId="48" xfId="0" applyFont="1" applyFill="1" applyBorder="1" applyAlignment="1">
      <alignment vertical="center" wrapText="1"/>
    </xf>
    <xf numFmtId="0" fontId="45" fillId="4" borderId="21" xfId="0" applyFont="1" applyFill="1" applyBorder="1" applyAlignment="1">
      <alignment vertical="center" wrapText="1"/>
    </xf>
    <xf numFmtId="0" fontId="45" fillId="4" borderId="46" xfId="0" applyFont="1" applyFill="1" applyBorder="1" applyAlignment="1">
      <alignment vertical="center" wrapText="1"/>
    </xf>
    <xf numFmtId="0" fontId="42" fillId="0" borderId="31" xfId="0" applyFont="1" applyBorder="1" applyAlignment="1">
      <alignment horizontal="left" vertical="center" wrapText="1"/>
    </xf>
    <xf numFmtId="0" fontId="42" fillId="0" borderId="17" xfId="0" applyFont="1" applyBorder="1" applyAlignment="1">
      <alignment horizontal="left" vertical="center" wrapText="1"/>
    </xf>
    <xf numFmtId="4" fontId="8" fillId="2" borderId="34" xfId="0" applyNumberFormat="1" applyFont="1" applyFill="1" applyBorder="1" applyAlignment="1">
      <alignment horizontal="right" vertical="center"/>
    </xf>
    <xf numFmtId="4" fontId="43" fillId="2" borderId="31" xfId="0" applyNumberFormat="1" applyFont="1" applyFill="1" applyBorder="1" applyAlignment="1">
      <alignment horizontal="right" vertical="center" wrapText="1"/>
    </xf>
    <xf numFmtId="0" fontId="8" fillId="0" borderId="32" xfId="0" applyFont="1" applyBorder="1" applyAlignment="1">
      <alignment horizontal="center" vertical="center" wrapText="1"/>
    </xf>
    <xf numFmtId="0" fontId="8" fillId="2" borderId="32" xfId="0" applyFont="1" applyFill="1" applyBorder="1" applyAlignment="1">
      <alignment horizontal="left" vertical="center" wrapText="1"/>
    </xf>
    <xf numFmtId="0" fontId="8" fillId="2" borderId="5" xfId="0" applyFont="1" applyFill="1" applyBorder="1" applyAlignment="1">
      <alignment horizontal="left" vertical="center" wrapText="1"/>
    </xf>
    <xf numFmtId="0" fontId="45" fillId="4" borderId="1" xfId="0" applyFont="1" applyFill="1" applyBorder="1" applyAlignment="1">
      <alignment vertical="center" wrapText="1"/>
    </xf>
    <xf numFmtId="0" fontId="45" fillId="4" borderId="3" xfId="0" applyFont="1" applyFill="1" applyBorder="1" applyAlignment="1">
      <alignment vertical="center" wrapText="1"/>
    </xf>
    <xf numFmtId="0" fontId="45" fillId="4" borderId="2" xfId="0" applyFont="1" applyFill="1" applyBorder="1" applyAlignment="1">
      <alignment vertical="center" wrapText="1"/>
    </xf>
    <xf numFmtId="0" fontId="45" fillId="4" borderId="6" xfId="0" applyFont="1" applyFill="1" applyBorder="1" applyAlignment="1">
      <alignment vertical="center" wrapText="1"/>
    </xf>
    <xf numFmtId="0" fontId="45" fillId="4" borderId="28" xfId="0" applyFont="1" applyFill="1" applyBorder="1" applyAlignment="1">
      <alignment vertical="center" wrapText="1"/>
    </xf>
    <xf numFmtId="0" fontId="53" fillId="4" borderId="1" xfId="0" applyFont="1" applyFill="1" applyBorder="1" applyAlignment="1">
      <alignment horizontal="left" vertical="center" wrapText="1"/>
    </xf>
    <xf numFmtId="0" fontId="53" fillId="4" borderId="3" xfId="0" applyFont="1" applyFill="1" applyBorder="1" applyAlignment="1">
      <alignment horizontal="left" vertical="center" wrapText="1"/>
    </xf>
    <xf numFmtId="0" fontId="42" fillId="0" borderId="39" xfId="40" applyFont="1" applyBorder="1" applyAlignment="1">
      <alignment horizontal="left" vertical="center" wrapText="1"/>
    </xf>
    <xf numFmtId="0" fontId="42" fillId="0" borderId="43" xfId="40" applyFont="1" applyBorder="1" applyAlignment="1">
      <alignment horizontal="left" vertical="center" wrapText="1"/>
    </xf>
    <xf numFmtId="4" fontId="8" fillId="0" borderId="32" xfId="0" applyNumberFormat="1" applyFont="1" applyBorder="1" applyAlignment="1">
      <alignment horizontal="right" vertical="center"/>
    </xf>
    <xf numFmtId="4" fontId="8" fillId="0" borderId="5" xfId="0" applyNumberFormat="1" applyFont="1" applyBorder="1" applyAlignment="1">
      <alignment horizontal="right" vertical="center"/>
    </xf>
    <xf numFmtId="0" fontId="0" fillId="0" borderId="5" xfId="0" applyBorder="1" applyAlignment="1">
      <alignment vertical="center" wrapText="1"/>
    </xf>
    <xf numFmtId="4" fontId="42" fillId="0" borderId="49" xfId="0" applyNumberFormat="1" applyFont="1" applyBorder="1" applyAlignment="1">
      <alignment horizontal="right" vertical="center" wrapText="1"/>
    </xf>
    <xf numFmtId="4" fontId="42" fillId="0" borderId="40" xfId="0" applyNumberFormat="1" applyFont="1" applyBorder="1" applyAlignment="1">
      <alignment horizontal="right" vertical="center" wrapText="1"/>
    </xf>
    <xf numFmtId="0" fontId="45" fillId="4" borderId="3" xfId="0" applyFont="1" applyFill="1" applyBorder="1" applyAlignment="1">
      <alignment horizontal="center" vertical="center" textRotation="90" wrapText="1"/>
    </xf>
    <xf numFmtId="0" fontId="45" fillId="4" borderId="5" xfId="0" applyFont="1" applyFill="1" applyBorder="1" applyAlignment="1">
      <alignment horizontal="center" vertical="center" textRotation="90"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20" xfId="0" applyFont="1" applyBorder="1" applyAlignment="1">
      <alignment horizontal="left" vertical="center" wrapText="1"/>
    </xf>
    <xf numFmtId="0" fontId="8" fillId="0" borderId="20" xfId="0" applyFont="1" applyBorder="1" applyAlignment="1">
      <alignment horizontal="center" vertical="center" wrapText="1"/>
    </xf>
    <xf numFmtId="0" fontId="2" fillId="0" borderId="3" xfId="0" applyFont="1" applyBorder="1" applyAlignment="1">
      <alignment horizontal="left" vertical="center" wrapText="1"/>
    </xf>
    <xf numFmtId="0" fontId="8" fillId="0" borderId="3" xfId="0" applyFont="1" applyBorder="1" applyAlignment="1">
      <alignment horizontal="right" vertical="center" wrapText="1"/>
    </xf>
    <xf numFmtId="0" fontId="8" fillId="0" borderId="20" xfId="0" applyFont="1" applyBorder="1" applyAlignment="1">
      <alignment horizontal="right" vertical="center" wrapText="1"/>
    </xf>
    <xf numFmtId="0" fontId="8" fillId="0" borderId="5" xfId="0" applyFont="1" applyBorder="1" applyAlignment="1">
      <alignment horizontal="right" vertical="center" wrapText="1"/>
    </xf>
    <xf numFmtId="0" fontId="23" fillId="0" borderId="31"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17" xfId="0" applyFont="1" applyBorder="1" applyAlignment="1">
      <alignment horizontal="center" vertical="center" wrapText="1"/>
    </xf>
    <xf numFmtId="0" fontId="12" fillId="0" borderId="32" xfId="0" applyFont="1" applyBorder="1" applyAlignment="1">
      <alignment horizontal="left" vertical="center" wrapText="1"/>
    </xf>
    <xf numFmtId="0" fontId="12" fillId="0" borderId="20" xfId="0" applyFont="1" applyBorder="1" applyAlignment="1">
      <alignment horizontal="left" vertical="center" wrapText="1"/>
    </xf>
    <xf numFmtId="0" fontId="12" fillId="0" borderId="5" xfId="0" applyFont="1" applyBorder="1" applyAlignment="1">
      <alignment horizontal="left" vertical="center" wrapText="1"/>
    </xf>
    <xf numFmtId="0" fontId="23" fillId="0" borderId="32" xfId="0" applyFont="1" applyBorder="1" applyAlignment="1">
      <alignment horizontal="left" vertical="center" wrapText="1"/>
    </xf>
    <xf numFmtId="0" fontId="23" fillId="0" borderId="20" xfId="0" applyFont="1" applyBorder="1" applyAlignment="1">
      <alignment horizontal="left" vertical="center" wrapText="1"/>
    </xf>
    <xf numFmtId="0" fontId="23" fillId="0" borderId="5" xfId="0" applyFont="1" applyBorder="1" applyAlignment="1">
      <alignment horizontal="left" vertical="center" wrapText="1"/>
    </xf>
    <xf numFmtId="0" fontId="18" fillId="0" borderId="3" xfId="0" applyFont="1" applyBorder="1" applyAlignment="1">
      <alignment horizontal="left" vertical="center" wrapText="1"/>
    </xf>
    <xf numFmtId="0" fontId="23" fillId="0" borderId="3" xfId="0" applyFont="1" applyBorder="1" applyAlignment="1">
      <alignment horizontal="left" vertical="center" wrapText="1"/>
    </xf>
    <xf numFmtId="0" fontId="42" fillId="0" borderId="3" xfId="0" applyFont="1" applyBorder="1" applyAlignment="1">
      <alignment horizontal="left" vertical="center" wrapText="1"/>
    </xf>
    <xf numFmtId="0" fontId="42" fillId="0" borderId="20" xfId="0" applyFont="1" applyBorder="1" applyAlignment="1">
      <alignment horizontal="left" vertical="center" wrapText="1"/>
    </xf>
    <xf numFmtId="0" fontId="37" fillId="2" borderId="12" xfId="0" applyFont="1" applyFill="1" applyBorder="1" applyAlignment="1">
      <alignment horizontal="left" vertical="center" wrapText="1"/>
    </xf>
    <xf numFmtId="0" fontId="37" fillId="2" borderId="53" xfId="0" applyFont="1" applyFill="1" applyBorder="1" applyAlignment="1">
      <alignment horizontal="left" vertical="center" wrapText="1"/>
    </xf>
    <xf numFmtId="0" fontId="13" fillId="0" borderId="0" xfId="0" applyFont="1" applyAlignment="1">
      <alignment horizontal="left" vertical="top" wrapText="1"/>
    </xf>
    <xf numFmtId="0" fontId="23" fillId="0" borderId="0" xfId="0" applyFont="1" applyAlignment="1">
      <alignment horizontal="left" vertical="top" wrapText="1"/>
    </xf>
    <xf numFmtId="0" fontId="23" fillId="0" borderId="21" xfId="0" applyFont="1" applyBorder="1" applyAlignment="1">
      <alignment horizontal="center" vertical="center" wrapText="1"/>
    </xf>
    <xf numFmtId="0" fontId="21" fillId="0" borderId="3" xfId="0" applyFont="1" applyBorder="1" applyAlignment="1">
      <alignment horizontal="left" vertical="center" wrapText="1"/>
    </xf>
    <xf numFmtId="164" fontId="47" fillId="0" borderId="3" xfId="0" applyNumberFormat="1" applyFont="1" applyBorder="1" applyAlignment="1">
      <alignment horizontal="right" vertical="center" wrapText="1"/>
    </xf>
    <xf numFmtId="164" fontId="47" fillId="0" borderId="20" xfId="0" applyNumberFormat="1" applyFont="1" applyBorder="1" applyAlignment="1">
      <alignment horizontal="right" vertical="center" wrapText="1"/>
    </xf>
    <xf numFmtId="4" fontId="42" fillId="0" borderId="3" xfId="0" applyNumberFormat="1" applyFont="1" applyBorder="1" applyAlignment="1">
      <alignment horizontal="left" vertical="center" wrapText="1"/>
    </xf>
    <xf numFmtId="4" fontId="42" fillId="0" borderId="20" xfId="0" applyNumberFormat="1" applyFont="1" applyBorder="1" applyAlignment="1">
      <alignment horizontal="left" vertical="center" wrapText="1"/>
    </xf>
    <xf numFmtId="0" fontId="23" fillId="0" borderId="3" xfId="0" applyFont="1" applyBorder="1" applyAlignment="1">
      <alignment horizontal="center" vertical="center" wrapText="1"/>
    </xf>
    <xf numFmtId="0" fontId="23" fillId="0" borderId="20" xfId="0" applyFont="1" applyBorder="1" applyAlignment="1">
      <alignment horizontal="center" vertical="center" wrapText="1"/>
    </xf>
    <xf numFmtId="0" fontId="60" fillId="0" borderId="36" xfId="0" applyFont="1" applyBorder="1" applyAlignment="1">
      <alignment horizontal="left" vertical="center" wrapText="1"/>
    </xf>
    <xf numFmtId="0" fontId="60" fillId="0" borderId="37" xfId="0" applyFont="1" applyBorder="1" applyAlignment="1">
      <alignment horizontal="left" vertical="center" wrapText="1"/>
    </xf>
    <xf numFmtId="0" fontId="23" fillId="0" borderId="21" xfId="31" applyBorder="1" applyAlignment="1">
      <alignment horizontal="center" vertical="center" wrapText="1"/>
    </xf>
    <xf numFmtId="0" fontId="23" fillId="0" borderId="46" xfId="31" applyBorder="1" applyAlignment="1">
      <alignment horizontal="center" vertical="center" wrapText="1"/>
    </xf>
    <xf numFmtId="0" fontId="23" fillId="0" borderId="3" xfId="31" applyBorder="1" applyAlignment="1">
      <alignment horizontal="left" vertical="center" wrapText="1"/>
    </xf>
    <xf numFmtId="0" fontId="23" fillId="0" borderId="20" xfId="31" applyBorder="1" applyAlignment="1">
      <alignment horizontal="left" vertical="center" wrapText="1"/>
    </xf>
    <xf numFmtId="0" fontId="19" fillId="0" borderId="3" xfId="0" applyFont="1" applyBorder="1" applyAlignment="1">
      <alignment horizontal="left" vertical="center" wrapText="1"/>
    </xf>
    <xf numFmtId="4" fontId="23" fillId="0" borderId="49" xfId="0" applyNumberFormat="1" applyFont="1" applyBorder="1" applyAlignment="1">
      <alignment horizontal="right" vertical="center"/>
    </xf>
    <xf numFmtId="4" fontId="23" fillId="0" borderId="40" xfId="0" applyNumberFormat="1" applyFont="1" applyBorder="1" applyAlignment="1">
      <alignment horizontal="right"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0" fontId="14" fillId="0" borderId="3" xfId="0" applyFont="1" applyBorder="1" applyAlignment="1">
      <alignment horizontal="left" vertical="center" wrapText="1"/>
    </xf>
    <xf numFmtId="0" fontId="4" fillId="0" borderId="3" xfId="0" applyFont="1" applyBorder="1" applyAlignment="1">
      <alignment horizontal="left" vertical="center" wrapText="1"/>
    </xf>
    <xf numFmtId="0" fontId="9" fillId="0" borderId="3" xfId="0" applyFont="1" applyBorder="1" applyAlignment="1">
      <alignment horizontal="left" vertical="center" wrapText="1"/>
    </xf>
    <xf numFmtId="164" fontId="47" fillId="0" borderId="5" xfId="0" applyNumberFormat="1" applyFont="1" applyBorder="1" applyAlignment="1">
      <alignment horizontal="right" vertical="center" wrapText="1"/>
    </xf>
    <xf numFmtId="0" fontId="20" fillId="0" borderId="3" xfId="0" applyFont="1" applyBorder="1" applyAlignment="1">
      <alignment horizontal="left" vertical="center" wrapText="1"/>
    </xf>
    <xf numFmtId="0" fontId="23" fillId="0" borderId="42" xfId="0" applyFont="1" applyBorder="1" applyAlignment="1">
      <alignment horizontal="left" vertical="center" wrapText="1"/>
    </xf>
    <xf numFmtId="0" fontId="23" fillId="0" borderId="43" xfId="0" applyFont="1" applyBorder="1" applyAlignment="1">
      <alignment horizontal="left" vertical="center" wrapText="1"/>
    </xf>
    <xf numFmtId="4" fontId="23" fillId="0" borderId="3" xfId="0" applyNumberFormat="1" applyFont="1" applyBorder="1" applyAlignment="1">
      <alignment horizontal="right" vertical="center"/>
    </xf>
    <xf numFmtId="4" fontId="23" fillId="0" borderId="5" xfId="0" applyNumberFormat="1" applyFont="1" applyBorder="1" applyAlignment="1">
      <alignment horizontal="right" vertical="center"/>
    </xf>
    <xf numFmtId="0" fontId="53" fillId="3" borderId="32" xfId="0" applyFont="1" applyFill="1" applyBorder="1" applyAlignment="1">
      <alignment horizontal="left" vertical="center" wrapText="1"/>
    </xf>
    <xf numFmtId="0" fontId="53" fillId="3" borderId="5" xfId="0" applyFont="1" applyFill="1" applyBorder="1" applyAlignment="1">
      <alignment horizontal="left" vertical="center" wrapText="1"/>
    </xf>
    <xf numFmtId="4" fontId="23" fillId="0" borderId="32" xfId="0" applyNumberFormat="1" applyFont="1" applyBorder="1" applyAlignment="1">
      <alignment horizontal="right" vertical="center"/>
    </xf>
    <xf numFmtId="4" fontId="23" fillId="0" borderId="20" xfId="0" applyNumberFormat="1" applyFont="1" applyBorder="1" applyAlignment="1">
      <alignment horizontal="right" vertical="center"/>
    </xf>
    <xf numFmtId="0" fontId="23" fillId="0" borderId="32" xfId="0" applyFont="1" applyBorder="1" applyAlignment="1">
      <alignment horizontal="right" vertical="center" wrapText="1"/>
    </xf>
    <xf numFmtId="0" fontId="23" fillId="0" borderId="20" xfId="0" applyFont="1" applyBorder="1" applyAlignment="1">
      <alignment horizontal="right" vertical="center" wrapText="1"/>
    </xf>
    <xf numFmtId="0" fontId="23" fillId="0" borderId="5" xfId="0" applyFont="1" applyBorder="1" applyAlignment="1">
      <alignment horizontal="right" vertical="center" wrapText="1"/>
    </xf>
    <xf numFmtId="4" fontId="45" fillId="3" borderId="32" xfId="0" applyNumberFormat="1" applyFont="1" applyFill="1" applyBorder="1" applyAlignment="1">
      <alignment horizontal="left" vertical="center" wrapText="1"/>
    </xf>
    <xf numFmtId="4" fontId="45" fillId="3" borderId="5" xfId="0" applyNumberFormat="1" applyFont="1" applyFill="1" applyBorder="1" applyAlignment="1">
      <alignment horizontal="left" vertical="center" wrapText="1"/>
    </xf>
    <xf numFmtId="4" fontId="54" fillId="3" borderId="32" xfId="0" applyNumberFormat="1" applyFont="1" applyFill="1" applyBorder="1" applyAlignment="1">
      <alignment horizontal="center" vertical="center" wrapText="1"/>
    </xf>
    <xf numFmtId="4" fontId="54" fillId="3" borderId="5" xfId="0" applyNumberFormat="1" applyFont="1" applyFill="1" applyBorder="1" applyAlignment="1">
      <alignment horizontal="center" vertical="center" wrapText="1"/>
    </xf>
    <xf numFmtId="0" fontId="45" fillId="3" borderId="32" xfId="0" applyFont="1" applyFill="1" applyBorder="1" applyAlignment="1">
      <alignment horizontal="left" vertical="center" wrapText="1"/>
    </xf>
    <xf numFmtId="0" fontId="45" fillId="3" borderId="5" xfId="0" applyFont="1" applyFill="1" applyBorder="1" applyAlignment="1">
      <alignment horizontal="left" vertical="center" wrapText="1"/>
    </xf>
    <xf numFmtId="0" fontId="45" fillId="3" borderId="33" xfId="0" applyFont="1" applyFill="1" applyBorder="1" applyAlignment="1">
      <alignment horizontal="left" vertical="center" wrapText="1"/>
    </xf>
    <xf numFmtId="0" fontId="45" fillId="3" borderId="4" xfId="0" applyFont="1" applyFill="1" applyBorder="1" applyAlignment="1">
      <alignment horizontal="left" vertical="center" wrapText="1"/>
    </xf>
    <xf numFmtId="0" fontId="23" fillId="0" borderId="47" xfId="0" applyFont="1" applyBorder="1" applyAlignment="1">
      <alignment horizontal="left" vertical="center" wrapText="1"/>
    </xf>
    <xf numFmtId="0" fontId="45" fillId="3" borderId="31" xfId="0" applyFont="1" applyFill="1" applyBorder="1" applyAlignment="1">
      <alignment horizontal="center" vertical="center" textRotation="90" wrapText="1"/>
    </xf>
    <xf numFmtId="0" fontId="45" fillId="3" borderId="17" xfId="0" applyFont="1" applyFill="1" applyBorder="1" applyAlignment="1">
      <alignment horizontal="center" vertical="center" textRotation="90" wrapText="1"/>
    </xf>
    <xf numFmtId="0" fontId="42" fillId="0" borderId="47" xfId="0" applyFont="1" applyBorder="1" applyAlignment="1">
      <alignment horizontal="left" vertical="center" wrapText="1"/>
    </xf>
    <xf numFmtId="0" fontId="42" fillId="0" borderId="43" xfId="0" applyFont="1" applyBorder="1" applyAlignment="1">
      <alignment horizontal="left" vertical="center" wrapText="1"/>
    </xf>
    <xf numFmtId="0" fontId="42" fillId="0" borderId="49" xfId="0" applyFont="1" applyBorder="1" applyAlignment="1">
      <alignment horizontal="left" vertical="center" wrapText="1"/>
    </xf>
    <xf numFmtId="0" fontId="44" fillId="0" borderId="48" xfId="0" applyFont="1" applyBorder="1" applyAlignment="1">
      <alignment horizontal="left" vertical="center" wrapText="1"/>
    </xf>
    <xf numFmtId="0" fontId="44" fillId="0" borderId="40" xfId="0" applyFont="1" applyBorder="1" applyAlignment="1">
      <alignment horizontal="left" vertical="center" wrapText="1"/>
    </xf>
    <xf numFmtId="0" fontId="37" fillId="3" borderId="35" xfId="0" applyFont="1" applyFill="1" applyBorder="1" applyAlignment="1">
      <alignment horizontal="center" vertical="center" wrapText="1"/>
    </xf>
    <xf numFmtId="0" fontId="37" fillId="3" borderId="36" xfId="0" applyFont="1" applyFill="1" applyBorder="1" applyAlignment="1">
      <alignment horizontal="center" vertical="center" wrapText="1"/>
    </xf>
    <xf numFmtId="0" fontId="37" fillId="3" borderId="37" xfId="0" applyFont="1" applyFill="1" applyBorder="1" applyAlignment="1">
      <alignment horizontal="center" vertical="center" wrapText="1"/>
    </xf>
    <xf numFmtId="0" fontId="45" fillId="3" borderId="38" xfId="0" applyFont="1" applyFill="1" applyBorder="1" applyAlignment="1">
      <alignment horizontal="left" vertical="center" wrapText="1"/>
    </xf>
    <xf numFmtId="0" fontId="45" fillId="3" borderId="14" xfId="0" applyFont="1" applyFill="1" applyBorder="1" applyAlignment="1">
      <alignment horizontal="left" vertical="center" wrapText="1"/>
    </xf>
    <xf numFmtId="0" fontId="45" fillId="3" borderId="39" xfId="0" applyFont="1" applyFill="1" applyBorder="1" applyAlignment="1">
      <alignment horizontal="left" vertical="center" wrapText="1"/>
    </xf>
    <xf numFmtId="0" fontId="45" fillId="3" borderId="43" xfId="0" applyFont="1" applyFill="1" applyBorder="1" applyAlignment="1">
      <alignment horizontal="left" vertical="center" wrapText="1"/>
    </xf>
    <xf numFmtId="0" fontId="45" fillId="3" borderId="34" xfId="0" applyFont="1" applyFill="1" applyBorder="1" applyAlignment="1">
      <alignment horizontal="left" vertical="center" wrapText="1"/>
    </xf>
    <xf numFmtId="0" fontId="45" fillId="3" borderId="40" xfId="0" applyFont="1" applyFill="1" applyBorder="1" applyAlignment="1">
      <alignment horizontal="left" vertical="center" wrapText="1"/>
    </xf>
    <xf numFmtId="4" fontId="23" fillId="0" borderId="42" xfId="0" applyNumberFormat="1" applyFont="1" applyBorder="1" applyAlignment="1">
      <alignment horizontal="right" vertical="center"/>
    </xf>
    <xf numFmtId="4" fontId="23" fillId="0" borderId="43" xfId="0" applyNumberFormat="1" applyFont="1" applyBorder="1" applyAlignment="1">
      <alignment horizontal="right" vertical="center"/>
    </xf>
    <xf numFmtId="10" fontId="23" fillId="0" borderId="49" xfId="0" applyNumberFormat="1" applyFont="1" applyBorder="1" applyAlignment="1">
      <alignment horizontal="center" vertical="center"/>
    </xf>
    <xf numFmtId="10" fontId="23" fillId="0" borderId="40" xfId="0" applyNumberFormat="1" applyFont="1" applyBorder="1" applyAlignment="1">
      <alignment horizontal="center" vertical="center"/>
    </xf>
    <xf numFmtId="0" fontId="42" fillId="0" borderId="40" xfId="0" applyFont="1" applyBorder="1" applyAlignment="1">
      <alignment horizontal="left" vertical="center" wrapText="1"/>
    </xf>
    <xf numFmtId="4" fontId="23" fillId="0" borderId="47" xfId="0" applyNumberFormat="1" applyFont="1" applyBorder="1" applyAlignment="1">
      <alignment horizontal="right" vertical="center"/>
    </xf>
    <xf numFmtId="10" fontId="23" fillId="0" borderId="48" xfId="0" applyNumberFormat="1" applyFont="1" applyBorder="1" applyAlignment="1">
      <alignment horizontal="center" vertical="center"/>
    </xf>
    <xf numFmtId="0" fontId="42" fillId="0" borderId="48" xfId="0" applyFont="1" applyBorder="1" applyAlignment="1">
      <alignment horizontal="left" vertical="center" wrapText="1"/>
    </xf>
    <xf numFmtId="4" fontId="23" fillId="0" borderId="48" xfId="0" applyNumberFormat="1" applyFont="1" applyBorder="1" applyAlignment="1">
      <alignment horizontal="right" vertical="center"/>
    </xf>
    <xf numFmtId="4" fontId="43" fillId="0" borderId="21" xfId="0" applyNumberFormat="1" applyFont="1" applyBorder="1" applyAlignment="1">
      <alignment horizontal="right" vertical="center" wrapText="1"/>
    </xf>
    <xf numFmtId="4" fontId="43" fillId="0" borderId="46" xfId="0" applyNumberFormat="1" applyFont="1" applyBorder="1" applyAlignment="1">
      <alignment horizontal="right" vertical="center" wrapText="1"/>
    </xf>
    <xf numFmtId="4" fontId="43" fillId="0" borderId="17" xfId="0" applyNumberFormat="1" applyFont="1" applyBorder="1" applyAlignment="1">
      <alignment horizontal="right" vertical="center" wrapText="1"/>
    </xf>
  </cellXfs>
  <cellStyles count="41">
    <cellStyle name="Excel Built-in Normal" xfId="4"/>
    <cellStyle name="Normální" xfId="0" builtinId="0"/>
    <cellStyle name="Normální 2" xfId="1"/>
    <cellStyle name="Normální 2 2" xfId="37"/>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3 8 2" xfId="38"/>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3 8 3" xfId="40"/>
    <cellStyle name="Normální 5 4" xfId="18"/>
    <cellStyle name="Normální 5 4 2" xfId="26"/>
    <cellStyle name="Normální 5 4 2 2" xfId="35"/>
    <cellStyle name="Normální 5 4 3" xfId="39"/>
    <cellStyle name="Normální 5 5" xfId="25"/>
  </cellStyles>
  <dxfs count="0"/>
  <tableStyles count="0" defaultTableStyle="TableStyleMedium2" defaultPivotStyle="PivotStyleMedium9"/>
  <colors>
    <mruColors>
      <color rgb="FFFF5050"/>
      <color rgb="FFFF000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abSelected="1" workbookViewId="0">
      <selection activeCell="G10" sqref="G10"/>
    </sheetView>
  </sheetViews>
  <sheetFormatPr defaultRowHeight="15" x14ac:dyDescent="0.25"/>
  <cols>
    <col min="1" max="1" width="3.28515625" customWidth="1"/>
    <col min="2" max="2" width="7" customWidth="1"/>
    <col min="3" max="3" width="36.7109375" customWidth="1"/>
    <col min="4" max="4" width="25.140625" customWidth="1"/>
    <col min="5" max="5" width="24.7109375" customWidth="1"/>
    <col min="6" max="6" width="21.7109375" customWidth="1"/>
    <col min="7" max="7" width="23.5703125" customWidth="1"/>
    <col min="8" max="8" width="17.42578125" customWidth="1"/>
    <col min="9" max="9" width="13.7109375" customWidth="1"/>
    <col min="10" max="11" width="10.7109375" bestFit="1" customWidth="1"/>
    <col min="12" max="12" width="9" bestFit="1" customWidth="1"/>
    <col min="15" max="15" width="10.7109375" bestFit="1" customWidth="1"/>
    <col min="17" max="17" width="9" bestFit="1" customWidth="1"/>
  </cols>
  <sheetData>
    <row r="1" spans="1:9" ht="49.9" customHeight="1" x14ac:dyDescent="0.4">
      <c r="A1" s="260" t="s">
        <v>155</v>
      </c>
      <c r="B1" s="260"/>
      <c r="C1" s="260"/>
      <c r="D1" s="260"/>
      <c r="E1" s="260"/>
      <c r="F1" s="260"/>
      <c r="G1" s="159"/>
      <c r="H1" s="159"/>
      <c r="I1" s="158"/>
    </row>
    <row r="2" spans="1:9" ht="14.45" customHeight="1" x14ac:dyDescent="0.4">
      <c r="A2" s="158"/>
      <c r="B2" s="158"/>
      <c r="C2" s="158"/>
      <c r="E2" s="158"/>
      <c r="F2" s="158"/>
      <c r="G2" s="159"/>
      <c r="H2" s="159"/>
      <c r="I2" s="158"/>
    </row>
    <row r="3" spans="1:9" ht="14.45" customHeight="1" x14ac:dyDescent="0.25"/>
    <row r="4" spans="1:9" x14ac:dyDescent="0.25">
      <c r="A4" s="174" t="s">
        <v>156</v>
      </c>
    </row>
    <row r="5" spans="1:9" ht="8.4499999999999993" customHeight="1" x14ac:dyDescent="0.25"/>
    <row r="6" spans="1:9" ht="48" customHeight="1" x14ac:dyDescent="0.25">
      <c r="A6" s="270" t="s">
        <v>135</v>
      </c>
      <c r="B6" s="271"/>
      <c r="C6" s="272"/>
      <c r="D6" s="161" t="s">
        <v>149</v>
      </c>
      <c r="E6" s="162" t="s">
        <v>150</v>
      </c>
      <c r="F6" s="170" t="s">
        <v>130</v>
      </c>
    </row>
    <row r="7" spans="1:9" ht="40.15" customHeight="1" x14ac:dyDescent="0.25">
      <c r="A7" s="172" t="s">
        <v>131</v>
      </c>
      <c r="B7" s="262" t="s">
        <v>128</v>
      </c>
      <c r="C7" s="262"/>
      <c r="D7" s="183">
        <f>'KK_sledování '!L19</f>
        <v>37158916.449999996</v>
      </c>
      <c r="E7" s="183">
        <f>PO_sledování!L22</f>
        <v>623485762.75999999</v>
      </c>
      <c r="F7" s="218">
        <f>D7+E7</f>
        <v>660644679.21000004</v>
      </c>
    </row>
    <row r="8" spans="1:9" ht="40.15" customHeight="1" x14ac:dyDescent="0.25">
      <c r="A8" s="172" t="s">
        <v>132</v>
      </c>
      <c r="B8" s="261" t="s">
        <v>129</v>
      </c>
      <c r="C8" s="261"/>
      <c r="D8" s="184">
        <f>'KK_sledování '!M19</f>
        <v>37158916.449999996</v>
      </c>
      <c r="E8" s="184">
        <f>PO_sledování!M22</f>
        <v>181365452.47</v>
      </c>
      <c r="F8" s="184">
        <f>D8+E8</f>
        <v>218524368.91999999</v>
      </c>
    </row>
    <row r="9" spans="1:9" ht="40.15" customHeight="1" x14ac:dyDescent="0.25">
      <c r="A9" s="172" t="s">
        <v>133</v>
      </c>
      <c r="B9" s="265" t="s">
        <v>158</v>
      </c>
      <c r="C9" s="265"/>
      <c r="D9" s="185">
        <f>D7-D8</f>
        <v>0</v>
      </c>
      <c r="E9" s="185">
        <f t="shared" ref="E9:F9" si="0">E7-E8</f>
        <v>442120310.28999996</v>
      </c>
      <c r="F9" s="219">
        <f t="shared" si="0"/>
        <v>442120310.29000008</v>
      </c>
    </row>
    <row r="10" spans="1:9" ht="40.15" customHeight="1" x14ac:dyDescent="0.25">
      <c r="A10" s="172" t="s">
        <v>134</v>
      </c>
      <c r="B10" s="266" t="s">
        <v>153</v>
      </c>
      <c r="C10" s="266"/>
      <c r="D10" s="217">
        <f>D9/D7</f>
        <v>0</v>
      </c>
      <c r="E10" s="217">
        <f>E9/E7</f>
        <v>0.70911051494240218</v>
      </c>
      <c r="F10" s="217">
        <f>F9/F7</f>
        <v>0.66922556739378913</v>
      </c>
    </row>
    <row r="11" spans="1:9" ht="14.45" customHeight="1" x14ac:dyDescent="0.25">
      <c r="A11" s="175"/>
      <c r="B11" s="176"/>
      <c r="C11" s="176"/>
      <c r="D11" s="177"/>
      <c r="E11" s="177"/>
      <c r="F11" s="177"/>
    </row>
    <row r="12" spans="1:9" ht="14.45" customHeight="1" x14ac:dyDescent="0.25">
      <c r="B12" s="168"/>
      <c r="C12" s="168"/>
      <c r="D12" s="169"/>
      <c r="E12" s="169"/>
      <c r="F12" s="169"/>
    </row>
    <row r="13" spans="1:9" x14ac:dyDescent="0.25">
      <c r="A13" s="174" t="s">
        <v>157</v>
      </c>
      <c r="D13" s="169"/>
      <c r="E13" s="169"/>
      <c r="F13" s="169"/>
    </row>
    <row r="14" spans="1:9" ht="6" customHeight="1" x14ac:dyDescent="0.25">
      <c r="B14" s="166"/>
      <c r="C14" s="166"/>
      <c r="D14" s="167"/>
      <c r="E14" s="167"/>
      <c r="F14" s="167"/>
    </row>
    <row r="15" spans="1:9" ht="45.6" customHeight="1" x14ac:dyDescent="0.25">
      <c r="A15" s="273" t="s">
        <v>151</v>
      </c>
      <c r="B15" s="274"/>
      <c r="C15" s="275"/>
      <c r="D15" s="186" t="s">
        <v>149</v>
      </c>
      <c r="E15" s="187" t="s">
        <v>150</v>
      </c>
      <c r="F15" s="188" t="s">
        <v>130</v>
      </c>
    </row>
    <row r="16" spans="1:9" ht="40.15" customHeight="1" x14ac:dyDescent="0.25">
      <c r="A16" s="171" t="s">
        <v>131</v>
      </c>
      <c r="B16" s="268" t="s">
        <v>154</v>
      </c>
      <c r="C16" s="269"/>
      <c r="D16" s="189">
        <f>D8</f>
        <v>37158916.449999996</v>
      </c>
      <c r="E16" s="189">
        <f>E8</f>
        <v>181365452.47</v>
      </c>
      <c r="F16" s="189">
        <f>F8</f>
        <v>218524368.91999999</v>
      </c>
    </row>
    <row r="17" spans="1:8" ht="40.15" customHeight="1" x14ac:dyDescent="0.25">
      <c r="A17" s="171" t="s">
        <v>132</v>
      </c>
      <c r="B17" s="263" t="s">
        <v>40</v>
      </c>
      <c r="C17" s="164" t="s">
        <v>139</v>
      </c>
      <c r="D17" s="165">
        <f>'KK_sledování '!N20</f>
        <v>36948586.950000003</v>
      </c>
      <c r="E17" s="165">
        <f>PO_sledování!N23</f>
        <v>150077150.44</v>
      </c>
      <c r="F17" s="190">
        <f>D17+E17</f>
        <v>187025737.38999999</v>
      </c>
    </row>
    <row r="18" spans="1:8" ht="40.15" customHeight="1" x14ac:dyDescent="0.25">
      <c r="A18" s="171" t="s">
        <v>133</v>
      </c>
      <c r="B18" s="264"/>
      <c r="C18" s="191" t="s">
        <v>141</v>
      </c>
      <c r="D18" s="163">
        <f>'KK_sledování '!N21</f>
        <v>0</v>
      </c>
      <c r="E18" s="163">
        <f>PO_sledování!N24</f>
        <v>2771962.31</v>
      </c>
      <c r="F18" s="192">
        <f>D18+E18</f>
        <v>2771962.31</v>
      </c>
    </row>
    <row r="19" spans="1:8" ht="40.15" customHeight="1" x14ac:dyDescent="0.25">
      <c r="A19" s="171" t="s">
        <v>134</v>
      </c>
      <c r="B19" s="264"/>
      <c r="C19" s="193" t="s">
        <v>142</v>
      </c>
      <c r="D19" s="194">
        <f>'KK_sledování '!O21</f>
        <v>210329.5</v>
      </c>
      <c r="E19" s="194">
        <f>PO_sledování!O24</f>
        <v>28516339.719999999</v>
      </c>
      <c r="F19" s="195">
        <f>D19+E19</f>
        <v>28726669.219999999</v>
      </c>
    </row>
    <row r="20" spans="1:8" ht="14.45" customHeight="1" x14ac:dyDescent="0.25">
      <c r="A20" s="178"/>
      <c r="B20" s="179"/>
      <c r="C20" s="180"/>
      <c r="D20" s="181"/>
      <c r="E20" s="181"/>
      <c r="F20" s="182"/>
    </row>
    <row r="21" spans="1:8" ht="14.45" customHeight="1" x14ac:dyDescent="0.25">
      <c r="C21" s="160"/>
    </row>
    <row r="22" spans="1:8" ht="14.45" customHeight="1" x14ac:dyDescent="0.25">
      <c r="A22" s="276" t="s">
        <v>136</v>
      </c>
      <c r="B22" s="276"/>
      <c r="C22" s="276"/>
    </row>
    <row r="23" spans="1:8" ht="6.6" customHeight="1" x14ac:dyDescent="0.25"/>
    <row r="24" spans="1:8" ht="61.15" customHeight="1" x14ac:dyDescent="0.25">
      <c r="A24" s="196" t="s">
        <v>152</v>
      </c>
      <c r="B24" s="277" t="s">
        <v>137</v>
      </c>
      <c r="C24" s="277"/>
      <c r="D24" s="267" t="s">
        <v>146</v>
      </c>
      <c r="E24" s="267"/>
      <c r="F24" s="267"/>
    </row>
    <row r="25" spans="1:8" ht="62.45" customHeight="1" x14ac:dyDescent="0.25">
      <c r="A25" s="196" t="s">
        <v>152</v>
      </c>
      <c r="B25" s="259" t="s">
        <v>2</v>
      </c>
      <c r="C25" s="259"/>
      <c r="D25" s="257" t="s">
        <v>147</v>
      </c>
      <c r="E25" s="257"/>
      <c r="F25" s="257"/>
    </row>
    <row r="26" spans="1:8" ht="42.6" customHeight="1" x14ac:dyDescent="0.25">
      <c r="A26" s="196" t="s">
        <v>152</v>
      </c>
      <c r="B26" s="256" t="s">
        <v>138</v>
      </c>
      <c r="C26" s="256"/>
      <c r="D26" s="257" t="s">
        <v>148</v>
      </c>
      <c r="E26" s="257"/>
      <c r="F26" s="257"/>
    </row>
    <row r="27" spans="1:8" ht="71.45" customHeight="1" x14ac:dyDescent="0.25">
      <c r="A27" s="196" t="s">
        <v>152</v>
      </c>
      <c r="B27" s="255" t="s">
        <v>140</v>
      </c>
      <c r="C27" s="255"/>
      <c r="D27" s="257" t="s">
        <v>145</v>
      </c>
      <c r="E27" s="258"/>
      <c r="F27" s="258"/>
    </row>
    <row r="28" spans="1:8" ht="42.6" customHeight="1" x14ac:dyDescent="0.25">
      <c r="A28" s="196" t="s">
        <v>152</v>
      </c>
      <c r="B28" s="256" t="s">
        <v>143</v>
      </c>
      <c r="C28" s="256"/>
      <c r="D28" s="257" t="s">
        <v>144</v>
      </c>
      <c r="E28" s="258"/>
      <c r="F28" s="258"/>
    </row>
    <row r="29" spans="1:8" ht="28.9" customHeight="1" x14ac:dyDescent="0.25">
      <c r="A29" s="196" t="s">
        <v>152</v>
      </c>
      <c r="B29" s="256" t="s">
        <v>94</v>
      </c>
      <c r="C29" s="256"/>
      <c r="D29" s="257" t="s">
        <v>95</v>
      </c>
      <c r="E29" s="257"/>
      <c r="F29" s="257"/>
    </row>
    <row r="30" spans="1:8" x14ac:dyDescent="0.25">
      <c r="B30" s="173"/>
      <c r="C30" s="173"/>
    </row>
    <row r="31" spans="1:8" x14ac:dyDescent="0.25">
      <c r="B31" s="173"/>
      <c r="C31" s="173"/>
    </row>
    <row r="32" spans="1:8" x14ac:dyDescent="0.25">
      <c r="F32" s="144"/>
      <c r="H32" s="40"/>
    </row>
  </sheetData>
  <mergeCells count="22">
    <mergeCell ref="D24:F24"/>
    <mergeCell ref="B16:C16"/>
    <mergeCell ref="A6:C6"/>
    <mergeCell ref="A15:C15"/>
    <mergeCell ref="A22:C22"/>
    <mergeCell ref="B24:C24"/>
    <mergeCell ref="A1:F1"/>
    <mergeCell ref="B8:C8"/>
    <mergeCell ref="B7:C7"/>
    <mergeCell ref="B17:B19"/>
    <mergeCell ref="B9:C9"/>
    <mergeCell ref="B10:C10"/>
    <mergeCell ref="B27:C27"/>
    <mergeCell ref="B28:C28"/>
    <mergeCell ref="B29:C29"/>
    <mergeCell ref="D25:F25"/>
    <mergeCell ref="D26:F26"/>
    <mergeCell ref="D27:F27"/>
    <mergeCell ref="D28:F28"/>
    <mergeCell ref="D29:F29"/>
    <mergeCell ref="B25:C25"/>
    <mergeCell ref="B26:C26"/>
  </mergeCells>
  <phoneticPr fontId="84" type="noConversion"/>
  <pageMargins left="0.70866141732283472" right="0.70866141732283472" top="0.78740157480314965" bottom="0.78740157480314965" header="0.31496062992125984" footer="0.31496062992125984"/>
  <pageSetup paperSize="9" scale="73" fitToHeight="0" orientation="portrait" horizontalDpi="4294967293" verticalDpi="4294967293" r:id="rId1"/>
  <headerFooter>
    <oddFooter>&amp;RZpracoval odbor finanční, stav k 1. 6.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T70"/>
  <sheetViews>
    <sheetView topLeftCell="A9" zoomScale="60" zoomScaleNormal="60" zoomScaleSheetLayoutView="42" zoomScalePageLayoutView="70" workbookViewId="0">
      <selection activeCell="W7" sqref="W7"/>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0" ht="26.45" customHeight="1" x14ac:dyDescent="0.35">
      <c r="A1" s="197" t="s">
        <v>160</v>
      </c>
      <c r="B1" s="82"/>
    </row>
    <row r="2" spans="1:20" ht="33" customHeight="1" x14ac:dyDescent="0.35">
      <c r="A2" s="82" t="s">
        <v>53</v>
      </c>
      <c r="C2" s="50"/>
      <c r="D2" s="50"/>
      <c r="E2" s="50"/>
      <c r="F2" s="50"/>
      <c r="G2" s="50"/>
      <c r="H2" s="50"/>
      <c r="I2" s="50"/>
      <c r="J2" s="50"/>
      <c r="K2" s="50"/>
      <c r="L2" s="50"/>
      <c r="M2" s="50"/>
      <c r="N2" s="50"/>
      <c r="O2" s="50"/>
      <c r="P2" s="50"/>
      <c r="Q2" s="8"/>
    </row>
    <row r="3" spans="1:20" ht="10.15" customHeight="1" x14ac:dyDescent="0.35">
      <c r="A3" s="82"/>
      <c r="C3" s="50"/>
      <c r="D3" s="50"/>
      <c r="E3" s="50"/>
      <c r="F3" s="50"/>
      <c r="G3" s="50"/>
      <c r="H3" s="50"/>
      <c r="I3" s="50"/>
      <c r="J3" s="50"/>
      <c r="K3" s="50"/>
      <c r="L3" s="50"/>
      <c r="M3" s="50"/>
      <c r="N3" s="50"/>
      <c r="O3" s="50"/>
      <c r="P3" s="50"/>
      <c r="Q3" s="8"/>
    </row>
    <row r="4" spans="1:20" ht="38.25" customHeight="1" x14ac:dyDescent="0.25">
      <c r="A4" s="345" t="s">
        <v>8</v>
      </c>
      <c r="B4" s="331" t="s">
        <v>9</v>
      </c>
      <c r="C4" s="331" t="s">
        <v>7</v>
      </c>
      <c r="D4" s="332" t="s">
        <v>10</v>
      </c>
      <c r="E4" s="331" t="s">
        <v>11</v>
      </c>
      <c r="F4" s="336" t="s">
        <v>49</v>
      </c>
      <c r="G4" s="331" t="s">
        <v>1</v>
      </c>
      <c r="H4" s="332" t="s">
        <v>13</v>
      </c>
      <c r="I4" s="331" t="s">
        <v>14</v>
      </c>
      <c r="J4" s="331" t="s">
        <v>3</v>
      </c>
      <c r="K4" s="333" t="s">
        <v>4</v>
      </c>
      <c r="L4" s="335" t="s">
        <v>15</v>
      </c>
      <c r="M4" s="314" t="s">
        <v>16</v>
      </c>
      <c r="N4" s="315"/>
      <c r="O4" s="316"/>
      <c r="P4" s="320" t="s">
        <v>89</v>
      </c>
      <c r="Q4" s="322" t="s">
        <v>18</v>
      </c>
    </row>
    <row r="5" spans="1:20" ht="90" x14ac:dyDescent="0.25">
      <c r="A5" s="346"/>
      <c r="B5" s="332"/>
      <c r="C5" s="332"/>
      <c r="D5" s="342"/>
      <c r="E5" s="332"/>
      <c r="F5" s="337"/>
      <c r="G5" s="332"/>
      <c r="H5" s="342"/>
      <c r="I5" s="332"/>
      <c r="J5" s="332"/>
      <c r="K5" s="334"/>
      <c r="L5" s="320"/>
      <c r="M5" s="110" t="s">
        <v>19</v>
      </c>
      <c r="N5" s="54" t="s">
        <v>50</v>
      </c>
      <c r="O5" s="55" t="s">
        <v>51</v>
      </c>
      <c r="P5" s="321"/>
      <c r="Q5" s="323"/>
    </row>
    <row r="6" spans="1:20" ht="26.25" customHeight="1" thickBot="1" x14ac:dyDescent="0.3">
      <c r="A6" s="56" t="s">
        <v>21</v>
      </c>
      <c r="B6" s="56" t="s">
        <v>22</v>
      </c>
      <c r="C6" s="56" t="s">
        <v>23</v>
      </c>
      <c r="D6" s="56" t="s">
        <v>24</v>
      </c>
      <c r="E6" s="56" t="s">
        <v>25</v>
      </c>
      <c r="F6" s="57" t="s">
        <v>26</v>
      </c>
      <c r="G6" s="56" t="s">
        <v>27</v>
      </c>
      <c r="H6" s="56" t="s">
        <v>28</v>
      </c>
      <c r="I6" s="56" t="s">
        <v>29</v>
      </c>
      <c r="J6" s="56" t="s">
        <v>30</v>
      </c>
      <c r="K6" s="58" t="s">
        <v>31</v>
      </c>
      <c r="L6" s="59" t="s">
        <v>32</v>
      </c>
      <c r="M6" s="59" t="s">
        <v>33</v>
      </c>
      <c r="N6" s="60" t="s">
        <v>34</v>
      </c>
      <c r="O6" s="58" t="s">
        <v>35</v>
      </c>
      <c r="P6" s="59" t="s">
        <v>36</v>
      </c>
      <c r="Q6" s="61" t="s">
        <v>90</v>
      </c>
    </row>
    <row r="7" spans="1:20" ht="409.15" customHeight="1" x14ac:dyDescent="0.25">
      <c r="A7" s="328">
        <v>19</v>
      </c>
      <c r="B7" s="329" t="s">
        <v>43</v>
      </c>
      <c r="C7" s="329" t="s">
        <v>45</v>
      </c>
      <c r="D7" s="329" t="s">
        <v>58</v>
      </c>
      <c r="E7" s="329" t="s">
        <v>59</v>
      </c>
      <c r="F7" s="329" t="s">
        <v>60</v>
      </c>
      <c r="G7" s="340">
        <v>144128467</v>
      </c>
      <c r="H7" s="329" t="s">
        <v>61</v>
      </c>
      <c r="I7" s="329" t="s">
        <v>57</v>
      </c>
      <c r="J7" s="329" t="s">
        <v>44</v>
      </c>
      <c r="K7" s="338" t="s">
        <v>102</v>
      </c>
      <c r="L7" s="326">
        <v>9222024</v>
      </c>
      <c r="M7" s="326">
        <f t="shared" ref="M7:M9" si="0">N7+O7</f>
        <v>9222024</v>
      </c>
      <c r="N7" s="327">
        <v>9222024</v>
      </c>
      <c r="O7" s="317">
        <v>0</v>
      </c>
      <c r="P7" s="319">
        <f t="shared" ref="P7:P9" si="1">M7/L7</f>
        <v>1</v>
      </c>
      <c r="Q7" s="324" t="s">
        <v>187</v>
      </c>
    </row>
    <row r="8" spans="1:20" ht="159.6" customHeight="1" x14ac:dyDescent="0.25">
      <c r="A8" s="297"/>
      <c r="B8" s="330"/>
      <c r="C8" s="330"/>
      <c r="D8" s="330"/>
      <c r="E8" s="330"/>
      <c r="F8" s="330"/>
      <c r="G8" s="341"/>
      <c r="H8" s="330"/>
      <c r="I8" s="330"/>
      <c r="J8" s="330"/>
      <c r="K8" s="339"/>
      <c r="L8" s="293"/>
      <c r="M8" s="293"/>
      <c r="N8" s="313"/>
      <c r="O8" s="318"/>
      <c r="P8" s="281"/>
      <c r="Q8" s="325"/>
    </row>
    <row r="9" spans="1:20" ht="364.9" customHeight="1" x14ac:dyDescent="0.25">
      <c r="A9" s="296">
        <v>26</v>
      </c>
      <c r="B9" s="300" t="s">
        <v>43</v>
      </c>
      <c r="C9" s="300" t="s">
        <v>48</v>
      </c>
      <c r="D9" s="300" t="s">
        <v>62</v>
      </c>
      <c r="E9" s="300" t="s">
        <v>63</v>
      </c>
      <c r="F9" s="300" t="s">
        <v>64</v>
      </c>
      <c r="G9" s="298">
        <v>32851203.190000001</v>
      </c>
      <c r="H9" s="300" t="s">
        <v>65</v>
      </c>
      <c r="I9" s="300" t="s">
        <v>66</v>
      </c>
      <c r="J9" s="300" t="s">
        <v>67</v>
      </c>
      <c r="K9" s="347" t="s">
        <v>68</v>
      </c>
      <c r="L9" s="343">
        <v>732271.43</v>
      </c>
      <c r="M9" s="292">
        <f t="shared" si="0"/>
        <v>732271.43</v>
      </c>
      <c r="N9" s="312">
        <v>732271.43</v>
      </c>
      <c r="O9" s="310">
        <v>0</v>
      </c>
      <c r="P9" s="280">
        <f t="shared" si="1"/>
        <v>1</v>
      </c>
      <c r="Q9" s="282" t="s">
        <v>190</v>
      </c>
    </row>
    <row r="10" spans="1:20" ht="381" customHeight="1" x14ac:dyDescent="0.25">
      <c r="A10" s="297"/>
      <c r="B10" s="301"/>
      <c r="C10" s="301"/>
      <c r="D10" s="301"/>
      <c r="E10" s="301"/>
      <c r="F10" s="301"/>
      <c r="G10" s="299"/>
      <c r="H10" s="301"/>
      <c r="I10" s="301"/>
      <c r="J10" s="301"/>
      <c r="K10" s="348"/>
      <c r="L10" s="344"/>
      <c r="M10" s="293"/>
      <c r="N10" s="313"/>
      <c r="O10" s="311"/>
      <c r="P10" s="281"/>
      <c r="Q10" s="283"/>
    </row>
    <row r="11" spans="1:20" ht="320.25" customHeight="1" x14ac:dyDescent="0.25">
      <c r="A11" s="198">
        <v>27</v>
      </c>
      <c r="B11" s="199" t="s">
        <v>43</v>
      </c>
      <c r="C11" s="199" t="s">
        <v>46</v>
      </c>
      <c r="D11" s="199" t="s">
        <v>62</v>
      </c>
      <c r="E11" s="199" t="s">
        <v>69</v>
      </c>
      <c r="F11" s="199" t="s">
        <v>70</v>
      </c>
      <c r="G11" s="200">
        <v>37057739.189999998</v>
      </c>
      <c r="H11" s="198" t="s">
        <v>56</v>
      </c>
      <c r="I11" s="198" t="s">
        <v>57</v>
      </c>
      <c r="J11" s="201" t="s">
        <v>37</v>
      </c>
      <c r="K11" s="202" t="s">
        <v>103</v>
      </c>
      <c r="L11" s="203">
        <v>5932671</v>
      </c>
      <c r="M11" s="203">
        <f>N11+O11</f>
        <v>5932671</v>
      </c>
      <c r="N11" s="107">
        <v>5932671</v>
      </c>
      <c r="O11" s="204">
        <v>0</v>
      </c>
      <c r="P11" s="205">
        <f t="shared" ref="P11:P12" si="2">M11/L11</f>
        <v>1</v>
      </c>
      <c r="Q11" s="53" t="s">
        <v>104</v>
      </c>
    </row>
    <row r="12" spans="1:20" ht="409.6" customHeight="1" x14ac:dyDescent="0.25">
      <c r="A12" s="296">
        <v>28</v>
      </c>
      <c r="B12" s="300" t="s">
        <v>43</v>
      </c>
      <c r="C12" s="351" t="s">
        <v>47</v>
      </c>
      <c r="D12" s="300" t="s">
        <v>62</v>
      </c>
      <c r="E12" s="300" t="s">
        <v>71</v>
      </c>
      <c r="F12" s="300" t="s">
        <v>64</v>
      </c>
      <c r="G12" s="352">
        <v>135462141.78</v>
      </c>
      <c r="H12" s="300" t="s">
        <v>56</v>
      </c>
      <c r="I12" s="300" t="s">
        <v>57</v>
      </c>
      <c r="J12" s="288" t="s">
        <v>67</v>
      </c>
      <c r="K12" s="206" t="s">
        <v>72</v>
      </c>
      <c r="L12" s="290">
        <v>1779352.04</v>
      </c>
      <c r="M12" s="292">
        <f>N12+O12</f>
        <v>1779352.04</v>
      </c>
      <c r="N12" s="304">
        <v>1779352.04</v>
      </c>
      <c r="O12" s="278">
        <v>0</v>
      </c>
      <c r="P12" s="280">
        <f t="shared" si="2"/>
        <v>1</v>
      </c>
      <c r="Q12" s="282" t="s">
        <v>126</v>
      </c>
      <c r="T12" s="62"/>
    </row>
    <row r="13" spans="1:20" ht="322.89999999999998" customHeight="1" x14ac:dyDescent="0.25">
      <c r="A13" s="350"/>
      <c r="B13" s="349"/>
      <c r="C13" s="349"/>
      <c r="D13" s="349"/>
      <c r="E13" s="349"/>
      <c r="F13" s="349"/>
      <c r="G13" s="353"/>
      <c r="H13" s="349"/>
      <c r="I13" s="349"/>
      <c r="J13" s="289"/>
      <c r="K13" s="207"/>
      <c r="L13" s="291"/>
      <c r="M13" s="293"/>
      <c r="N13" s="305"/>
      <c r="O13" s="279"/>
      <c r="P13" s="281"/>
      <c r="Q13" s="283"/>
      <c r="T13" s="62"/>
    </row>
    <row r="14" spans="1:20" ht="276" customHeight="1" x14ac:dyDescent="0.25">
      <c r="A14" s="297"/>
      <c r="B14" s="301"/>
      <c r="C14" s="301"/>
      <c r="D14" s="301"/>
      <c r="E14" s="301"/>
      <c r="F14" s="301"/>
      <c r="G14" s="354"/>
      <c r="H14" s="301"/>
      <c r="I14" s="301"/>
      <c r="J14" s="84" t="s">
        <v>37</v>
      </c>
      <c r="K14" s="222" t="s">
        <v>159</v>
      </c>
      <c r="L14" s="23">
        <v>19278653</v>
      </c>
      <c r="M14" s="23">
        <v>19278653</v>
      </c>
      <c r="N14" s="107">
        <v>19278653</v>
      </c>
      <c r="O14" s="108">
        <v>0</v>
      </c>
      <c r="P14" s="220">
        <f t="shared" ref="P14:P19" si="3">M14/L14</f>
        <v>1</v>
      </c>
      <c r="Q14" s="221" t="s">
        <v>161</v>
      </c>
    </row>
    <row r="15" spans="1:20" ht="259.14999999999998" customHeight="1" x14ac:dyDescent="0.25">
      <c r="A15" s="223">
        <v>43</v>
      </c>
      <c r="B15" s="224" t="s">
        <v>43</v>
      </c>
      <c r="C15" s="224" t="s">
        <v>120</v>
      </c>
      <c r="D15" s="224" t="s">
        <v>118</v>
      </c>
      <c r="E15" s="224" t="s">
        <v>119</v>
      </c>
      <c r="F15" s="243" t="s">
        <v>170</v>
      </c>
      <c r="G15" s="225">
        <v>10083914</v>
      </c>
      <c r="H15" s="202" t="s">
        <v>121</v>
      </c>
      <c r="I15" s="243" t="s">
        <v>165</v>
      </c>
      <c r="J15" s="98" t="s">
        <v>180</v>
      </c>
      <c r="K15" s="226" t="s">
        <v>122</v>
      </c>
      <c r="L15" s="203">
        <v>3615.48</v>
      </c>
      <c r="M15" s="203">
        <v>3615.48</v>
      </c>
      <c r="N15" s="227">
        <v>3615.48</v>
      </c>
      <c r="O15" s="228">
        <v>0</v>
      </c>
      <c r="P15" s="229">
        <f t="shared" si="3"/>
        <v>1</v>
      </c>
      <c r="Q15" s="221" t="s">
        <v>127</v>
      </c>
    </row>
    <row r="16" spans="1:20" ht="148.15" customHeight="1" x14ac:dyDescent="0.25">
      <c r="A16" s="296">
        <v>44</v>
      </c>
      <c r="B16" s="294" t="s">
        <v>43</v>
      </c>
      <c r="C16" s="306" t="s">
        <v>168</v>
      </c>
      <c r="D16" s="294" t="s">
        <v>76</v>
      </c>
      <c r="E16" s="307" t="s">
        <v>182</v>
      </c>
      <c r="F16" s="307" t="s">
        <v>178</v>
      </c>
      <c r="G16" s="308">
        <v>93595673.730000004</v>
      </c>
      <c r="H16" s="294" t="s">
        <v>167</v>
      </c>
      <c r="I16" s="307" t="s">
        <v>179</v>
      </c>
      <c r="J16" s="142" t="s">
        <v>181</v>
      </c>
      <c r="K16" s="253" t="s">
        <v>191</v>
      </c>
      <c r="L16" s="254">
        <v>6163.6</v>
      </c>
      <c r="M16" s="254">
        <v>6163.6</v>
      </c>
      <c r="N16" s="246">
        <v>0</v>
      </c>
      <c r="O16" s="247">
        <v>6163.6</v>
      </c>
      <c r="P16" s="229">
        <f t="shared" si="3"/>
        <v>1</v>
      </c>
      <c r="Q16" s="248" t="s">
        <v>193</v>
      </c>
    </row>
    <row r="17" spans="1:17" ht="114.6" customHeight="1" x14ac:dyDescent="0.25">
      <c r="A17" s="297"/>
      <c r="B17" s="295"/>
      <c r="C17" s="295"/>
      <c r="D17" s="295"/>
      <c r="E17" s="301"/>
      <c r="F17" s="295"/>
      <c r="G17" s="309"/>
      <c r="H17" s="295"/>
      <c r="I17" s="295"/>
      <c r="J17" s="142" t="s">
        <v>105</v>
      </c>
      <c r="K17" s="253" t="s">
        <v>192</v>
      </c>
      <c r="L17" s="254">
        <v>157653.9</v>
      </c>
      <c r="M17" s="254">
        <v>157653.9</v>
      </c>
      <c r="N17" s="246">
        <v>0</v>
      </c>
      <c r="O17" s="247">
        <v>157653.9</v>
      </c>
      <c r="P17" s="229">
        <f t="shared" si="3"/>
        <v>1</v>
      </c>
      <c r="Q17" s="248" t="s">
        <v>194</v>
      </c>
    </row>
    <row r="18" spans="1:17" ht="155.25" customHeight="1" thickBot="1" x14ac:dyDescent="0.3">
      <c r="A18" s="235">
        <v>45</v>
      </c>
      <c r="B18" s="241" t="s">
        <v>43</v>
      </c>
      <c r="C18" s="251" t="s">
        <v>162</v>
      </c>
      <c r="D18" s="241" t="s">
        <v>164</v>
      </c>
      <c r="E18" s="241" t="s">
        <v>163</v>
      </c>
      <c r="F18" s="241" t="s">
        <v>169</v>
      </c>
      <c r="G18" s="236">
        <v>141938051.03999999</v>
      </c>
      <c r="H18" s="242" t="s">
        <v>171</v>
      </c>
      <c r="I18" s="249" t="s">
        <v>184</v>
      </c>
      <c r="J18" s="237" t="s">
        <v>86</v>
      </c>
      <c r="K18" s="244" t="s">
        <v>166</v>
      </c>
      <c r="L18" s="238">
        <v>46512</v>
      </c>
      <c r="M18" s="238">
        <f>N18+O18</f>
        <v>46512</v>
      </c>
      <c r="N18" s="245">
        <v>0</v>
      </c>
      <c r="O18" s="239">
        <v>46512</v>
      </c>
      <c r="P18" s="240">
        <f t="shared" si="3"/>
        <v>1</v>
      </c>
      <c r="Q18" s="250" t="s">
        <v>185</v>
      </c>
    </row>
    <row r="19" spans="1:17" ht="32.25" customHeight="1" thickBot="1" x14ac:dyDescent="0.3">
      <c r="A19" s="284" t="s">
        <v>0</v>
      </c>
      <c r="B19" s="285"/>
      <c r="C19" s="285"/>
      <c r="D19" s="285"/>
      <c r="E19" s="285"/>
      <c r="F19" s="286"/>
      <c r="G19" s="230">
        <f>SUM(G7:G18)</f>
        <v>595117189.92999995</v>
      </c>
      <c r="H19" s="230"/>
      <c r="I19" s="208"/>
      <c r="J19" s="209"/>
      <c r="K19" s="210"/>
      <c r="L19" s="231">
        <f>SUM(L7:L18)</f>
        <v>37158916.449999996</v>
      </c>
      <c r="M19" s="231">
        <f>SUM(M7:M18)</f>
        <v>37158916.449999996</v>
      </c>
      <c r="N19" s="232">
        <f>SUM(N7:N18)</f>
        <v>36948586.949999996</v>
      </c>
      <c r="O19" s="233">
        <f>SUM(O7:O18)</f>
        <v>210329.5</v>
      </c>
      <c r="P19" s="234">
        <f t="shared" si="3"/>
        <v>1</v>
      </c>
      <c r="Q19" s="210" t="s">
        <v>39</v>
      </c>
    </row>
    <row r="20" spans="1:17" ht="30" customHeight="1" x14ac:dyDescent="0.25">
      <c r="A20" s="63"/>
      <c r="B20" s="64" t="s">
        <v>40</v>
      </c>
      <c r="C20" s="287" t="s">
        <v>41</v>
      </c>
      <c r="D20" s="287"/>
      <c r="E20" s="287"/>
      <c r="F20" s="287"/>
      <c r="G20" s="65"/>
      <c r="H20" s="65"/>
      <c r="I20" s="66"/>
      <c r="J20" s="66"/>
      <c r="K20" s="67"/>
      <c r="L20" s="68" t="s">
        <v>39</v>
      </c>
      <c r="M20" s="69" t="s">
        <v>39</v>
      </c>
      <c r="N20" s="70">
        <f>N7+N9+N12+N11+N15+N14</f>
        <v>36948586.950000003</v>
      </c>
      <c r="O20" s="71" t="s">
        <v>39</v>
      </c>
      <c r="P20" s="72" t="s">
        <v>39</v>
      </c>
      <c r="Q20" s="211" t="s">
        <v>39</v>
      </c>
    </row>
    <row r="21" spans="1:17" ht="30" customHeight="1" x14ac:dyDescent="0.25">
      <c r="A21" s="63"/>
      <c r="B21" s="73" t="s">
        <v>40</v>
      </c>
      <c r="C21" s="302" t="s">
        <v>52</v>
      </c>
      <c r="D21" s="302"/>
      <c r="E21" s="302"/>
      <c r="F21" s="302"/>
      <c r="G21" s="302"/>
      <c r="H21" s="302"/>
      <c r="I21" s="302"/>
      <c r="J21" s="302"/>
      <c r="K21" s="303"/>
      <c r="L21" s="74" t="s">
        <v>39</v>
      </c>
      <c r="M21" s="27" t="s">
        <v>39</v>
      </c>
      <c r="N21" s="75">
        <v>0</v>
      </c>
      <c r="O21" s="76">
        <f>O19</f>
        <v>210329.5</v>
      </c>
      <c r="P21" s="212" t="s">
        <v>39</v>
      </c>
      <c r="Q21" s="213" t="s">
        <v>39</v>
      </c>
    </row>
    <row r="22" spans="1:17" x14ac:dyDescent="0.25">
      <c r="A22" s="77"/>
      <c r="B22" s="214"/>
      <c r="C22" s="43"/>
      <c r="D22" s="43"/>
      <c r="E22" s="45"/>
      <c r="F22" s="215"/>
      <c r="G22" s="215"/>
      <c r="H22" s="215"/>
      <c r="I22" s="215"/>
      <c r="J22" s="215"/>
      <c r="K22" s="215"/>
      <c r="L22" s="215"/>
      <c r="M22" s="215"/>
      <c r="N22" s="216"/>
      <c r="O22" s="43"/>
      <c r="P22" s="43"/>
    </row>
    <row r="23" spans="1:17" x14ac:dyDescent="0.25">
      <c r="A23" s="77"/>
      <c r="B23" s="214"/>
      <c r="C23" s="43"/>
      <c r="D23" s="43"/>
      <c r="E23" s="45"/>
      <c r="F23" s="215"/>
      <c r="G23" s="215"/>
      <c r="H23" s="215"/>
      <c r="I23" s="215"/>
      <c r="J23" s="215"/>
      <c r="K23" s="215"/>
      <c r="L23" s="215"/>
      <c r="M23" s="78"/>
      <c r="N23" s="79"/>
      <c r="O23" s="80"/>
      <c r="P23" s="43"/>
    </row>
    <row r="24" spans="1:17" x14ac:dyDescent="0.25">
      <c r="A24" s="33"/>
      <c r="F24" s="50"/>
      <c r="G24" s="50"/>
      <c r="H24" s="50"/>
      <c r="I24" s="50"/>
      <c r="J24" s="50"/>
      <c r="K24" s="50"/>
      <c r="L24" s="50"/>
      <c r="M24" s="50"/>
      <c r="N24" s="18"/>
      <c r="O24" s="18"/>
      <c r="P24" s="18"/>
    </row>
    <row r="25" spans="1:17" x14ac:dyDescent="0.25">
      <c r="A25" s="33"/>
      <c r="F25" s="50"/>
      <c r="G25" s="50"/>
      <c r="H25" s="50"/>
      <c r="I25" s="50"/>
      <c r="J25" s="50"/>
      <c r="K25" s="50"/>
      <c r="L25" s="50"/>
      <c r="M25" s="50"/>
      <c r="N25" s="18"/>
      <c r="O25" s="18"/>
      <c r="P25" s="18"/>
    </row>
    <row r="26" spans="1:17" x14ac:dyDescent="0.25">
      <c r="A26" s="33"/>
      <c r="F26" s="50"/>
      <c r="G26" s="50"/>
      <c r="H26" s="50"/>
      <c r="I26" s="50"/>
      <c r="J26" s="50"/>
      <c r="K26" s="50"/>
      <c r="L26" s="50"/>
      <c r="M26" s="50"/>
      <c r="N26" s="18"/>
      <c r="O26" s="18"/>
      <c r="P26" s="18"/>
    </row>
    <row r="27" spans="1:17" x14ac:dyDescent="0.25">
      <c r="A27" s="33"/>
      <c r="F27" s="50"/>
      <c r="G27" s="50"/>
      <c r="H27" s="50"/>
      <c r="I27" s="50"/>
      <c r="J27" s="50"/>
      <c r="K27" s="50"/>
      <c r="L27" s="50"/>
      <c r="M27" s="50"/>
      <c r="N27" s="18"/>
      <c r="O27" s="18"/>
      <c r="P27" s="18"/>
    </row>
    <row r="28" spans="1:17" x14ac:dyDescent="0.25">
      <c r="A28" s="33"/>
      <c r="F28" s="50"/>
      <c r="G28" s="50"/>
      <c r="H28" s="50"/>
      <c r="I28" s="50"/>
      <c r="J28" s="50"/>
      <c r="K28" s="50"/>
      <c r="L28" s="50"/>
      <c r="M28" s="50"/>
      <c r="N28" s="18"/>
      <c r="O28" s="18"/>
      <c r="P28" s="18"/>
    </row>
    <row r="29" spans="1:17" x14ac:dyDescent="0.25">
      <c r="A29" s="33"/>
      <c r="F29" s="50"/>
      <c r="G29" s="50"/>
      <c r="H29" s="50"/>
      <c r="I29" s="50"/>
      <c r="J29" s="50"/>
      <c r="K29" s="50"/>
      <c r="L29" s="50"/>
      <c r="M29" s="50"/>
      <c r="N29" s="18"/>
      <c r="O29" s="18"/>
      <c r="P29" s="18"/>
    </row>
    <row r="30" spans="1:17" x14ac:dyDescent="0.25">
      <c r="A30" s="33"/>
      <c r="F30" s="50"/>
      <c r="G30" s="50"/>
      <c r="H30" s="50"/>
      <c r="I30" s="50"/>
      <c r="J30" s="50"/>
      <c r="K30" s="50"/>
      <c r="L30" s="50"/>
      <c r="M30" s="50"/>
      <c r="N30" s="18"/>
      <c r="O30" s="18"/>
      <c r="P30" s="18"/>
    </row>
    <row r="31" spans="1:17" x14ac:dyDescent="0.25">
      <c r="A31" s="33"/>
      <c r="F31" s="50"/>
      <c r="G31" s="50"/>
      <c r="H31" s="50"/>
      <c r="I31" s="50"/>
      <c r="J31" s="50"/>
      <c r="K31" s="50"/>
      <c r="L31" s="50"/>
      <c r="M31" s="50"/>
      <c r="N31" s="18"/>
      <c r="O31" s="18"/>
      <c r="P31" s="18"/>
    </row>
    <row r="32" spans="1:17" x14ac:dyDescent="0.25">
      <c r="A32" s="33"/>
      <c r="F32" s="50"/>
      <c r="G32" s="50"/>
      <c r="H32" s="50"/>
      <c r="I32" s="50"/>
      <c r="J32" s="50"/>
      <c r="K32" s="50"/>
      <c r="L32" s="50"/>
      <c r="M32" s="50"/>
      <c r="N32" s="18"/>
      <c r="O32" s="18"/>
      <c r="P32" s="18"/>
    </row>
    <row r="33" spans="1:16" x14ac:dyDescent="0.25">
      <c r="A33" s="33"/>
      <c r="F33" s="50"/>
      <c r="G33" s="50"/>
      <c r="H33" s="50"/>
      <c r="I33" s="50"/>
      <c r="J33" s="50"/>
      <c r="K33" s="50"/>
      <c r="L33" s="50"/>
      <c r="M33" s="50"/>
      <c r="N33" s="18"/>
      <c r="O33" s="18"/>
      <c r="P33" s="18"/>
    </row>
    <row r="34" spans="1:16" x14ac:dyDescent="0.25">
      <c r="A34" s="33"/>
      <c r="F34" s="50"/>
      <c r="G34" s="50"/>
      <c r="H34" s="50"/>
      <c r="I34" s="50"/>
      <c r="J34" s="50"/>
      <c r="K34" s="50"/>
      <c r="L34" s="50"/>
      <c r="M34" s="50"/>
      <c r="N34" s="18"/>
      <c r="O34" s="18"/>
      <c r="P34" s="18"/>
    </row>
    <row r="35" spans="1:16" x14ac:dyDescent="0.25">
      <c r="A35" s="33"/>
      <c r="F35" s="50"/>
      <c r="G35" s="50"/>
      <c r="H35" s="50"/>
      <c r="I35" s="50"/>
      <c r="J35" s="50"/>
      <c r="K35" s="50"/>
      <c r="L35" s="50"/>
      <c r="M35" s="50"/>
      <c r="N35" s="18"/>
      <c r="O35" s="18"/>
      <c r="P35" s="18"/>
    </row>
    <row r="36" spans="1:16" x14ac:dyDescent="0.25">
      <c r="A36" s="33"/>
      <c r="F36" s="50"/>
      <c r="G36" s="50"/>
      <c r="H36" s="50"/>
      <c r="I36" s="50"/>
      <c r="J36" s="50"/>
      <c r="K36" s="50"/>
      <c r="L36" s="50"/>
      <c r="M36" s="50"/>
      <c r="N36" s="18"/>
      <c r="O36" s="18"/>
      <c r="P36" s="18"/>
    </row>
    <row r="37" spans="1:16" x14ac:dyDescent="0.25">
      <c r="A37" s="33"/>
      <c r="F37" s="50"/>
      <c r="G37" s="50"/>
      <c r="H37" s="50"/>
      <c r="I37" s="50"/>
      <c r="J37" s="50"/>
      <c r="K37" s="50"/>
      <c r="L37" s="50"/>
      <c r="M37" s="50"/>
      <c r="N37" s="18"/>
      <c r="O37" s="18"/>
      <c r="P37" s="18"/>
    </row>
    <row r="38" spans="1:16" x14ac:dyDescent="0.25">
      <c r="A38" s="33"/>
      <c r="F38" s="50"/>
      <c r="G38" s="50"/>
      <c r="H38" s="50"/>
      <c r="I38" s="50"/>
      <c r="J38" s="50"/>
      <c r="K38" s="50"/>
      <c r="L38" s="50"/>
      <c r="M38" s="50"/>
      <c r="N38" s="18"/>
      <c r="O38" s="18"/>
      <c r="P38" s="18"/>
    </row>
    <row r="39" spans="1:16" x14ac:dyDescent="0.25">
      <c r="A39" s="33"/>
      <c r="F39" s="50"/>
      <c r="G39" s="50"/>
      <c r="H39" s="50"/>
      <c r="I39" s="50"/>
      <c r="J39" s="50"/>
      <c r="K39" s="50"/>
      <c r="L39" s="50"/>
      <c r="M39" s="50"/>
      <c r="N39" s="18"/>
      <c r="O39" s="18"/>
      <c r="P39" s="18"/>
    </row>
    <row r="40" spans="1:16" x14ac:dyDescent="0.25">
      <c r="A40" s="33"/>
      <c r="F40" s="50"/>
      <c r="G40" s="50"/>
      <c r="H40" s="50"/>
      <c r="I40" s="50"/>
      <c r="J40" s="50"/>
      <c r="K40" s="50"/>
      <c r="L40" s="50"/>
      <c r="M40" s="50"/>
      <c r="N40" s="18"/>
      <c r="O40" s="18"/>
      <c r="P40" s="18"/>
    </row>
    <row r="41" spans="1:16" x14ac:dyDescent="0.25">
      <c r="A41" s="33"/>
      <c r="F41" s="50"/>
      <c r="G41" s="50"/>
      <c r="H41" s="50"/>
      <c r="I41" s="50"/>
      <c r="J41" s="50"/>
      <c r="K41" s="50"/>
      <c r="L41" s="50"/>
      <c r="M41" s="50"/>
      <c r="N41" s="18"/>
      <c r="O41" s="18"/>
      <c r="P41" s="18"/>
    </row>
    <row r="42" spans="1:16" x14ac:dyDescent="0.25">
      <c r="A42" s="33"/>
      <c r="F42" s="50"/>
      <c r="G42" s="50"/>
      <c r="H42" s="50"/>
      <c r="I42" s="50"/>
      <c r="J42" s="50"/>
      <c r="K42" s="50"/>
      <c r="L42" s="50"/>
      <c r="M42" s="50"/>
      <c r="N42" s="18"/>
      <c r="O42" s="18"/>
      <c r="P42" s="18"/>
    </row>
    <row r="43" spans="1:16" x14ac:dyDescent="0.25">
      <c r="A43" s="33"/>
      <c r="F43" s="50"/>
      <c r="G43" s="50"/>
      <c r="H43" s="50"/>
      <c r="I43" s="50"/>
      <c r="J43" s="50"/>
      <c r="K43" s="50"/>
      <c r="L43" s="50"/>
      <c r="M43" s="50"/>
      <c r="N43" s="18"/>
      <c r="O43" s="18"/>
      <c r="P43" s="18"/>
    </row>
    <row r="44" spans="1:16" x14ac:dyDescent="0.25">
      <c r="A44" s="33"/>
      <c r="F44" s="50"/>
      <c r="G44" s="50"/>
      <c r="H44" s="50"/>
      <c r="I44" s="50"/>
      <c r="J44" s="50"/>
      <c r="K44" s="50"/>
      <c r="L44" s="50"/>
      <c r="M44" s="50"/>
      <c r="N44" s="18"/>
      <c r="O44" s="18"/>
      <c r="P44" s="18"/>
    </row>
    <row r="45" spans="1:16" x14ac:dyDescent="0.25">
      <c r="A45" s="33"/>
      <c r="F45" s="50"/>
      <c r="G45" s="50"/>
      <c r="H45" s="50"/>
      <c r="I45" s="50"/>
      <c r="J45" s="50"/>
      <c r="K45" s="50"/>
      <c r="L45" s="50"/>
      <c r="M45" s="50"/>
      <c r="N45" s="18"/>
      <c r="O45" s="18"/>
      <c r="P45" s="18"/>
    </row>
    <row r="46" spans="1:16" x14ac:dyDescent="0.25">
      <c r="A46" s="33"/>
      <c r="F46" s="50"/>
      <c r="G46" s="50"/>
      <c r="H46" s="50"/>
      <c r="I46" s="50"/>
      <c r="J46" s="50"/>
      <c r="K46" s="50"/>
      <c r="L46" s="50"/>
      <c r="M46" s="50"/>
      <c r="N46" s="18"/>
      <c r="O46" s="18"/>
      <c r="P46" s="18"/>
    </row>
    <row r="47" spans="1:16" x14ac:dyDescent="0.25">
      <c r="A47" s="33"/>
      <c r="F47" s="50"/>
      <c r="G47" s="50"/>
      <c r="H47" s="50"/>
      <c r="I47" s="50"/>
      <c r="J47" s="50"/>
      <c r="K47" s="50"/>
      <c r="L47" s="50"/>
      <c r="M47" s="50"/>
      <c r="N47" s="18"/>
      <c r="O47" s="18"/>
      <c r="P47" s="18"/>
    </row>
    <row r="48" spans="1:16" x14ac:dyDescent="0.25">
      <c r="A48" s="33"/>
      <c r="F48" s="50"/>
      <c r="G48" s="50"/>
      <c r="H48" s="50"/>
      <c r="I48" s="50"/>
      <c r="J48" s="50"/>
      <c r="K48" s="50"/>
      <c r="L48" s="50"/>
      <c r="M48" s="50"/>
      <c r="N48" s="18"/>
      <c r="O48" s="18"/>
      <c r="P48" s="18"/>
    </row>
    <row r="49" spans="1:16" x14ac:dyDescent="0.25">
      <c r="A49" s="33"/>
      <c r="F49" s="50"/>
      <c r="G49" s="50"/>
      <c r="H49" s="50"/>
      <c r="I49" s="50"/>
      <c r="J49" s="50"/>
      <c r="K49" s="50"/>
      <c r="L49" s="50"/>
      <c r="M49" s="50"/>
      <c r="N49" s="18"/>
      <c r="O49" s="18"/>
      <c r="P49" s="18"/>
    </row>
    <row r="50" spans="1:16" x14ac:dyDescent="0.25">
      <c r="A50" s="33"/>
      <c r="F50" s="50"/>
      <c r="G50" s="50"/>
      <c r="H50" s="50"/>
      <c r="I50" s="50"/>
      <c r="J50" s="50"/>
      <c r="K50" s="50"/>
      <c r="L50" s="50"/>
      <c r="M50" s="50"/>
      <c r="N50" s="18"/>
      <c r="O50" s="18"/>
      <c r="P50" s="18"/>
    </row>
    <row r="51" spans="1:16" x14ac:dyDescent="0.25">
      <c r="A51" s="33"/>
      <c r="F51" s="50"/>
      <c r="G51" s="50"/>
      <c r="H51" s="50"/>
      <c r="I51" s="50"/>
      <c r="J51" s="50"/>
      <c r="K51" s="50"/>
      <c r="L51" s="50"/>
      <c r="M51" s="50"/>
      <c r="N51" s="18"/>
      <c r="O51" s="18"/>
      <c r="P51" s="18"/>
    </row>
    <row r="52" spans="1:16" x14ac:dyDescent="0.25">
      <c r="A52" s="33"/>
      <c r="F52" s="50"/>
      <c r="G52" s="50"/>
      <c r="H52" s="50"/>
      <c r="I52" s="50"/>
      <c r="J52" s="50"/>
      <c r="K52" s="50"/>
      <c r="L52" s="50"/>
      <c r="M52" s="50"/>
      <c r="N52" s="18"/>
      <c r="O52" s="18"/>
      <c r="P52" s="18"/>
    </row>
    <row r="53" spans="1:16" x14ac:dyDescent="0.25">
      <c r="A53" s="33"/>
      <c r="F53" s="50"/>
      <c r="G53" s="50"/>
      <c r="H53" s="50"/>
      <c r="I53" s="50"/>
      <c r="J53" s="50"/>
      <c r="K53" s="50"/>
      <c r="L53" s="50"/>
      <c r="M53" s="50"/>
      <c r="N53" s="18"/>
      <c r="O53" s="18"/>
      <c r="P53" s="18"/>
    </row>
    <row r="54" spans="1:16" x14ac:dyDescent="0.25">
      <c r="F54" s="50"/>
      <c r="G54" s="50"/>
      <c r="H54" s="50"/>
      <c r="I54" s="50"/>
      <c r="J54" s="50"/>
      <c r="K54" s="50"/>
      <c r="L54" s="50"/>
      <c r="M54" s="50"/>
      <c r="N54" s="18"/>
      <c r="O54" s="18"/>
      <c r="P54" s="18"/>
    </row>
    <row r="55" spans="1:16" x14ac:dyDescent="0.25">
      <c r="F55" s="50"/>
      <c r="G55" s="50"/>
      <c r="H55" s="50"/>
      <c r="I55" s="50"/>
      <c r="J55" s="50"/>
      <c r="K55" s="50"/>
      <c r="L55" s="50"/>
      <c r="M55" s="50"/>
      <c r="N55" s="18"/>
      <c r="O55" s="18"/>
      <c r="P55" s="18"/>
    </row>
    <row r="56" spans="1:16" x14ac:dyDescent="0.25">
      <c r="F56" s="50"/>
      <c r="G56" s="50"/>
      <c r="H56" s="50"/>
      <c r="I56" s="50"/>
      <c r="J56" s="50"/>
      <c r="K56" s="50"/>
      <c r="L56" s="50"/>
      <c r="M56" s="50"/>
      <c r="N56" s="18"/>
      <c r="O56" s="18"/>
      <c r="P56" s="18"/>
    </row>
    <row r="57" spans="1:16" x14ac:dyDescent="0.25">
      <c r="F57" s="50"/>
      <c r="G57" s="50"/>
      <c r="H57" s="50"/>
      <c r="I57" s="50"/>
      <c r="J57" s="50"/>
      <c r="K57" s="50"/>
      <c r="L57" s="50"/>
      <c r="M57" s="50"/>
      <c r="N57" s="18"/>
      <c r="O57" s="18"/>
      <c r="P57" s="18"/>
    </row>
    <row r="58" spans="1:16" x14ac:dyDescent="0.25">
      <c r="F58" s="50"/>
      <c r="G58" s="50"/>
      <c r="H58" s="50"/>
      <c r="I58" s="50"/>
      <c r="J58" s="50"/>
      <c r="K58" s="50"/>
      <c r="L58" s="50"/>
      <c r="M58" s="50"/>
      <c r="N58" s="18"/>
      <c r="O58" s="18"/>
      <c r="P58" s="18"/>
    </row>
    <row r="59" spans="1:16" x14ac:dyDescent="0.25">
      <c r="F59" s="50"/>
      <c r="G59" s="50"/>
      <c r="H59" s="50"/>
      <c r="I59" s="50"/>
      <c r="J59" s="50"/>
      <c r="K59" s="50"/>
      <c r="L59" s="50"/>
      <c r="M59" s="50"/>
      <c r="N59" s="18"/>
      <c r="O59" s="18"/>
      <c r="P59" s="18"/>
    </row>
    <row r="60" spans="1:16" x14ac:dyDescent="0.25">
      <c r="F60" s="50"/>
      <c r="G60" s="50"/>
      <c r="H60" s="50"/>
      <c r="I60" s="50"/>
      <c r="J60" s="50"/>
      <c r="K60" s="50"/>
      <c r="L60" s="50"/>
      <c r="M60" s="50"/>
      <c r="N60" s="18"/>
      <c r="O60" s="18"/>
      <c r="P60" s="18"/>
    </row>
    <row r="61" spans="1:16" x14ac:dyDescent="0.25">
      <c r="F61" s="50"/>
      <c r="G61" s="50"/>
      <c r="H61" s="50"/>
      <c r="I61" s="50"/>
      <c r="J61" s="50"/>
      <c r="K61" s="50"/>
      <c r="L61" s="50"/>
      <c r="M61" s="50"/>
      <c r="N61" s="18"/>
      <c r="O61" s="18"/>
      <c r="P61" s="18"/>
    </row>
    <row r="62" spans="1:16" x14ac:dyDescent="0.25">
      <c r="F62" s="50"/>
      <c r="G62" s="50"/>
      <c r="H62" s="50"/>
      <c r="I62" s="50"/>
      <c r="J62" s="50"/>
      <c r="K62" s="50"/>
      <c r="L62" s="50"/>
      <c r="M62" s="50"/>
      <c r="N62" s="18"/>
      <c r="O62" s="18"/>
      <c r="P62" s="18"/>
    </row>
    <row r="63" spans="1:16" x14ac:dyDescent="0.25">
      <c r="F63" s="50"/>
      <c r="G63" s="50"/>
      <c r="H63" s="50"/>
      <c r="I63" s="50"/>
      <c r="J63" s="50"/>
      <c r="K63" s="50"/>
      <c r="L63" s="50"/>
      <c r="M63" s="50"/>
      <c r="N63" s="18"/>
      <c r="O63" s="18"/>
      <c r="P63" s="18"/>
    </row>
    <row r="64" spans="1:16" x14ac:dyDescent="0.25">
      <c r="F64" s="50"/>
      <c r="G64" s="50"/>
      <c r="H64" s="50"/>
      <c r="I64" s="50"/>
      <c r="J64" s="50"/>
      <c r="K64" s="50"/>
      <c r="L64" s="50"/>
      <c r="M64" s="50"/>
    </row>
    <row r="65" spans="6:13" x14ac:dyDescent="0.25">
      <c r="F65" s="50"/>
      <c r="G65" s="50"/>
      <c r="H65" s="50"/>
      <c r="I65" s="50"/>
      <c r="J65" s="50"/>
      <c r="K65" s="50"/>
      <c r="L65" s="50"/>
      <c r="M65" s="50"/>
    </row>
    <row r="66" spans="6:13" x14ac:dyDescent="0.25">
      <c r="F66" s="50"/>
      <c r="G66" s="50"/>
      <c r="H66" s="50"/>
      <c r="I66" s="50"/>
      <c r="J66" s="50"/>
      <c r="K66" s="50"/>
      <c r="L66" s="50"/>
      <c r="M66" s="50"/>
    </row>
    <row r="67" spans="6:13" x14ac:dyDescent="0.25">
      <c r="F67" s="50"/>
      <c r="G67" s="50"/>
      <c r="H67" s="50"/>
      <c r="I67" s="50"/>
      <c r="J67" s="50"/>
      <c r="K67" s="50"/>
      <c r="L67" s="50"/>
      <c r="M67" s="50"/>
    </row>
    <row r="68" spans="6:13" x14ac:dyDescent="0.25">
      <c r="F68" s="50"/>
      <c r="G68" s="50"/>
      <c r="H68" s="50"/>
      <c r="I68" s="50"/>
      <c r="J68" s="50"/>
      <c r="K68" s="50"/>
      <c r="L68" s="50"/>
      <c r="M68" s="50"/>
    </row>
    <row r="69" spans="6:13" x14ac:dyDescent="0.25">
      <c r="F69" s="50"/>
      <c r="G69" s="50"/>
      <c r="H69" s="50"/>
      <c r="I69" s="50"/>
      <c r="J69" s="50"/>
      <c r="K69" s="50"/>
      <c r="L69" s="50"/>
      <c r="M69" s="50"/>
    </row>
    <row r="70" spans="6:13" x14ac:dyDescent="0.25">
      <c r="F70" s="50"/>
      <c r="G70" s="50"/>
      <c r="H70" s="50"/>
      <c r="I70" s="50"/>
      <c r="J70" s="50"/>
      <c r="K70" s="50"/>
      <c r="L70" s="50"/>
      <c r="M70" s="50"/>
    </row>
  </sheetData>
  <autoFilter ref="A6:Q21"/>
  <mergeCells count="77">
    <mergeCell ref="A9:A10"/>
    <mergeCell ref="B9:B10"/>
    <mergeCell ref="J9:J10"/>
    <mergeCell ref="K9:K10"/>
    <mergeCell ref="I12:I14"/>
    <mergeCell ref="H12:H14"/>
    <mergeCell ref="A12:A14"/>
    <mergeCell ref="B12:B14"/>
    <mergeCell ref="C12:C14"/>
    <mergeCell ref="D12:D14"/>
    <mergeCell ref="E12:E14"/>
    <mergeCell ref="F12:F14"/>
    <mergeCell ref="G12:G14"/>
    <mergeCell ref="C9:C10"/>
    <mergeCell ref="D9:D10"/>
    <mergeCell ref="E9:E10"/>
    <mergeCell ref="A4:A5"/>
    <mergeCell ref="B4:B5"/>
    <mergeCell ref="C4:C5"/>
    <mergeCell ref="D4:D5"/>
    <mergeCell ref="E4:E5"/>
    <mergeCell ref="J4:J5"/>
    <mergeCell ref="K4:K5"/>
    <mergeCell ref="L4:L5"/>
    <mergeCell ref="F4:F5"/>
    <mergeCell ref="F9:F10"/>
    <mergeCell ref="H7:H8"/>
    <mergeCell ref="I7:I8"/>
    <mergeCell ref="J7:J8"/>
    <mergeCell ref="K7:K8"/>
    <mergeCell ref="F7:F8"/>
    <mergeCell ref="G7:G8"/>
    <mergeCell ref="G4:G5"/>
    <mergeCell ref="H4:H5"/>
    <mergeCell ref="I4:I5"/>
    <mergeCell ref="L7:L8"/>
    <mergeCell ref="L9:L10"/>
    <mergeCell ref="A7:A8"/>
    <mergeCell ref="B7:B8"/>
    <mergeCell ref="C7:C8"/>
    <mergeCell ref="D7:D8"/>
    <mergeCell ref="E7:E8"/>
    <mergeCell ref="M4:O4"/>
    <mergeCell ref="O7:O8"/>
    <mergeCell ref="P7:P8"/>
    <mergeCell ref="P4:P5"/>
    <mergeCell ref="Q4:Q5"/>
    <mergeCell ref="Q7:Q8"/>
    <mergeCell ref="M7:M8"/>
    <mergeCell ref="N7:N8"/>
    <mergeCell ref="O9:O10"/>
    <mergeCell ref="P9:P10"/>
    <mergeCell ref="Q9:Q10"/>
    <mergeCell ref="M9:M10"/>
    <mergeCell ref="N9:N10"/>
    <mergeCell ref="G9:G10"/>
    <mergeCell ref="H9:H10"/>
    <mergeCell ref="I9:I10"/>
    <mergeCell ref="C21:K21"/>
    <mergeCell ref="N12:N13"/>
    <mergeCell ref="C16:C17"/>
    <mergeCell ref="D16:D17"/>
    <mergeCell ref="F16:F17"/>
    <mergeCell ref="G16:G17"/>
    <mergeCell ref="H16:H17"/>
    <mergeCell ref="I16:I17"/>
    <mergeCell ref="E16:E17"/>
    <mergeCell ref="O12:O13"/>
    <mergeCell ref="P12:P13"/>
    <mergeCell ref="Q12:Q13"/>
    <mergeCell ref="A19:F19"/>
    <mergeCell ref="C20:F20"/>
    <mergeCell ref="J12:J13"/>
    <mergeCell ref="L12:L13"/>
    <mergeCell ref="M12:M13"/>
    <mergeCell ref="B16:B17"/>
    <mergeCell ref="A16:A17"/>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&amp;CStránka &amp;P z &amp;N&amp;R&amp;12Zpracoval odbor finanční, stav k 1. 6. 2023</oddFooter>
  </headerFooter>
  <rowBreaks count="1" manualBreakCount="1">
    <brk id="8" max="16383" man="1"/>
  </rowBreaks>
  <colBreaks count="2" manualBreakCount="2">
    <brk id="14" max="1048575" man="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83"/>
  <sheetViews>
    <sheetView topLeftCell="A10" zoomScale="59" zoomScaleNormal="59" zoomScaleSheetLayoutView="39" zoomScalePageLayoutView="55" workbookViewId="0">
      <selection activeCell="Q13" sqref="Q13:Q14"/>
    </sheetView>
  </sheetViews>
  <sheetFormatPr defaultRowHeight="15" x14ac:dyDescent="0.25"/>
  <cols>
    <col min="1" max="1" width="4.7109375" customWidth="1"/>
    <col min="2" max="2" width="14.28515625" customWidth="1"/>
    <col min="3" max="3" width="23.42578125" style="40" customWidth="1"/>
    <col min="4" max="4" width="17.28515625" style="40" customWidth="1"/>
    <col min="5" max="5" width="11.7109375" style="40" customWidth="1"/>
    <col min="6" max="6" width="8.7109375" style="40" customWidth="1"/>
    <col min="7" max="7" width="18.7109375" style="41" customWidth="1"/>
    <col min="8" max="8" width="13.7109375" style="42"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18" ht="26.45" customHeight="1" x14ac:dyDescent="0.35">
      <c r="A1" s="82" t="s">
        <v>160</v>
      </c>
    </row>
    <row r="2" spans="1:18" ht="37.9" customHeight="1" x14ac:dyDescent="0.45">
      <c r="A2" s="83" t="s">
        <v>54</v>
      </c>
      <c r="C2" s="4"/>
      <c r="D2" s="4"/>
      <c r="E2" s="4"/>
      <c r="F2" s="4"/>
      <c r="G2" s="5"/>
      <c r="H2" s="6"/>
      <c r="I2" s="7"/>
      <c r="J2" s="7"/>
      <c r="K2" s="7"/>
      <c r="L2" s="7"/>
      <c r="M2" s="7"/>
      <c r="N2" s="7"/>
      <c r="O2" s="7"/>
      <c r="P2" s="7"/>
      <c r="Q2" s="8"/>
    </row>
    <row r="3" spans="1:18" ht="15" customHeight="1" thickBot="1" x14ac:dyDescent="0.5">
      <c r="B3" s="3"/>
      <c r="C3" s="4"/>
      <c r="D3" s="4"/>
      <c r="E3" s="4"/>
      <c r="F3" s="4"/>
      <c r="G3" s="5"/>
      <c r="H3" s="6"/>
      <c r="I3" s="7"/>
      <c r="J3" s="7"/>
      <c r="K3" s="7"/>
      <c r="L3" s="7"/>
      <c r="M3" s="7"/>
      <c r="N3" s="7"/>
      <c r="O3" s="7"/>
      <c r="P3" s="7"/>
      <c r="Q3" s="8"/>
    </row>
    <row r="4" spans="1:18" ht="39" customHeight="1" x14ac:dyDescent="0.25">
      <c r="A4" s="416" t="s">
        <v>8</v>
      </c>
      <c r="B4" s="411" t="s">
        <v>9</v>
      </c>
      <c r="C4" s="411" t="s">
        <v>7</v>
      </c>
      <c r="D4" s="411" t="s">
        <v>10</v>
      </c>
      <c r="E4" s="411" t="s">
        <v>11</v>
      </c>
      <c r="F4" s="400" t="s">
        <v>12</v>
      </c>
      <c r="G4" s="407" t="s">
        <v>1</v>
      </c>
      <c r="H4" s="409" t="s">
        <v>13</v>
      </c>
      <c r="I4" s="411" t="s">
        <v>14</v>
      </c>
      <c r="J4" s="411" t="s">
        <v>3</v>
      </c>
      <c r="K4" s="413" t="s">
        <v>4</v>
      </c>
      <c r="L4" s="430" t="s">
        <v>15</v>
      </c>
      <c r="M4" s="423" t="s">
        <v>16</v>
      </c>
      <c r="N4" s="424"/>
      <c r="O4" s="425"/>
      <c r="P4" s="426" t="s">
        <v>17</v>
      </c>
      <c r="Q4" s="428" t="s">
        <v>18</v>
      </c>
    </row>
    <row r="5" spans="1:18" ht="148.15" customHeight="1" x14ac:dyDescent="0.25">
      <c r="A5" s="417"/>
      <c r="B5" s="412"/>
      <c r="C5" s="412"/>
      <c r="D5" s="289"/>
      <c r="E5" s="412"/>
      <c r="F5" s="401"/>
      <c r="G5" s="408"/>
      <c r="H5" s="410"/>
      <c r="I5" s="412"/>
      <c r="J5" s="412"/>
      <c r="K5" s="414"/>
      <c r="L5" s="431"/>
      <c r="M5" s="9" t="s">
        <v>19</v>
      </c>
      <c r="N5" s="112" t="s">
        <v>50</v>
      </c>
      <c r="O5" s="113" t="s">
        <v>20</v>
      </c>
      <c r="P5" s="427"/>
      <c r="Q5" s="429"/>
    </row>
    <row r="6" spans="1:18" ht="32.450000000000003" customHeight="1" thickBot="1" x14ac:dyDescent="0.3">
      <c r="A6" s="10" t="s">
        <v>21</v>
      </c>
      <c r="B6" s="11" t="s">
        <v>22</v>
      </c>
      <c r="C6" s="11" t="s">
        <v>23</v>
      </c>
      <c r="D6" s="11" t="s">
        <v>24</v>
      </c>
      <c r="E6" s="11" t="s">
        <v>25</v>
      </c>
      <c r="F6" s="11" t="s">
        <v>26</v>
      </c>
      <c r="G6" s="11" t="s">
        <v>27</v>
      </c>
      <c r="H6" s="12" t="s">
        <v>28</v>
      </c>
      <c r="I6" s="11" t="s">
        <v>29</v>
      </c>
      <c r="J6" s="13" t="s">
        <v>30</v>
      </c>
      <c r="K6" s="13" t="s">
        <v>31</v>
      </c>
      <c r="L6" s="14" t="s">
        <v>32</v>
      </c>
      <c r="M6" s="15" t="s">
        <v>33</v>
      </c>
      <c r="N6" s="10" t="s">
        <v>34</v>
      </c>
      <c r="O6" s="16" t="s">
        <v>35</v>
      </c>
      <c r="P6" s="17" t="s">
        <v>36</v>
      </c>
      <c r="Q6" s="16" t="s">
        <v>90</v>
      </c>
    </row>
    <row r="7" spans="1:18" ht="216" customHeight="1" x14ac:dyDescent="0.25">
      <c r="A7" s="355">
        <v>3</v>
      </c>
      <c r="B7" s="358" t="s">
        <v>125</v>
      </c>
      <c r="C7" s="358" t="s">
        <v>6</v>
      </c>
      <c r="D7" s="361" t="s">
        <v>76</v>
      </c>
      <c r="E7" s="358" t="s">
        <v>77</v>
      </c>
      <c r="F7" s="358" t="s">
        <v>75</v>
      </c>
      <c r="G7" s="402">
        <v>400418989.25999999</v>
      </c>
      <c r="H7" s="404" t="s">
        <v>78</v>
      </c>
      <c r="I7" s="361" t="s">
        <v>79</v>
      </c>
      <c r="J7" s="365" t="s">
        <v>37</v>
      </c>
      <c r="K7" s="396" t="s">
        <v>97</v>
      </c>
      <c r="L7" s="387">
        <v>178471075</v>
      </c>
      <c r="M7" s="387">
        <f>N7+O7</f>
        <v>11053466</v>
      </c>
      <c r="N7" s="441">
        <v>11053466</v>
      </c>
      <c r="O7" s="432">
        <v>0</v>
      </c>
      <c r="P7" s="434">
        <f>M7/L7</f>
        <v>6.1934215390365074E-2</v>
      </c>
      <c r="Q7" s="420" t="s">
        <v>186</v>
      </c>
      <c r="R7" s="18"/>
    </row>
    <row r="8" spans="1:18" ht="146.44999999999999" customHeight="1" x14ac:dyDescent="0.25">
      <c r="A8" s="356"/>
      <c r="B8" s="359"/>
      <c r="C8" s="359"/>
      <c r="D8" s="362"/>
      <c r="E8" s="359"/>
      <c r="F8" s="359"/>
      <c r="G8" s="403"/>
      <c r="H8" s="405"/>
      <c r="I8" s="362"/>
      <c r="J8" s="362"/>
      <c r="K8" s="415"/>
      <c r="L8" s="440"/>
      <c r="M8" s="440"/>
      <c r="N8" s="442"/>
      <c r="O8" s="437"/>
      <c r="P8" s="438"/>
      <c r="Q8" s="439"/>
      <c r="R8" s="18"/>
    </row>
    <row r="9" spans="1:18" ht="265.14999999999998" customHeight="1" x14ac:dyDescent="0.25">
      <c r="A9" s="356"/>
      <c r="B9" s="359"/>
      <c r="C9" s="359"/>
      <c r="D9" s="362"/>
      <c r="E9" s="359"/>
      <c r="F9" s="359"/>
      <c r="G9" s="403"/>
      <c r="H9" s="405"/>
      <c r="I9" s="362"/>
      <c r="J9" s="362"/>
      <c r="K9" s="397"/>
      <c r="L9" s="388"/>
      <c r="M9" s="388"/>
      <c r="N9" s="443"/>
      <c r="O9" s="433"/>
      <c r="P9" s="435"/>
      <c r="Q9" s="439"/>
      <c r="R9" s="18"/>
    </row>
    <row r="10" spans="1:18" ht="319.89999999999998" customHeight="1" x14ac:dyDescent="0.25">
      <c r="A10" s="356"/>
      <c r="B10" s="359"/>
      <c r="C10" s="359"/>
      <c r="D10" s="362"/>
      <c r="E10" s="359"/>
      <c r="F10" s="359"/>
      <c r="G10" s="403"/>
      <c r="H10" s="405"/>
      <c r="I10" s="362"/>
      <c r="J10" s="114" t="s">
        <v>67</v>
      </c>
      <c r="K10" s="115" t="s">
        <v>98</v>
      </c>
      <c r="L10" s="109">
        <v>40518449.969999999</v>
      </c>
      <c r="M10" s="116">
        <f t="shared" ref="M10:M11" si="0">N10+O10</f>
        <v>39887710.969999999</v>
      </c>
      <c r="N10" s="99">
        <v>39887710.969999999</v>
      </c>
      <c r="O10" s="19">
        <v>0</v>
      </c>
      <c r="P10" s="117">
        <f>M10/L10</f>
        <v>0.98443328902100147</v>
      </c>
      <c r="Q10" s="1" t="s">
        <v>172</v>
      </c>
      <c r="R10" s="18"/>
    </row>
    <row r="11" spans="1:18" ht="263.45" customHeight="1" x14ac:dyDescent="0.25">
      <c r="A11" s="356"/>
      <c r="B11" s="359"/>
      <c r="C11" s="359"/>
      <c r="D11" s="362"/>
      <c r="E11" s="359"/>
      <c r="F11" s="359"/>
      <c r="G11" s="403"/>
      <c r="H11" s="405"/>
      <c r="I11" s="362"/>
      <c r="J11" s="118" t="s">
        <v>37</v>
      </c>
      <c r="K11" s="119" t="s">
        <v>96</v>
      </c>
      <c r="L11" s="104">
        <v>823671</v>
      </c>
      <c r="M11" s="120">
        <f t="shared" si="0"/>
        <v>823671</v>
      </c>
      <c r="N11" s="21">
        <v>823671</v>
      </c>
      <c r="O11" s="121">
        <v>0</v>
      </c>
      <c r="P11" s="122">
        <f>M11/L11</f>
        <v>1</v>
      </c>
      <c r="Q11" s="1" t="s">
        <v>188</v>
      </c>
      <c r="R11" s="18"/>
    </row>
    <row r="12" spans="1:18" ht="135" x14ac:dyDescent="0.25">
      <c r="A12" s="357"/>
      <c r="B12" s="360"/>
      <c r="C12" s="360"/>
      <c r="D12" s="363"/>
      <c r="E12" s="360"/>
      <c r="F12" s="360"/>
      <c r="G12" s="399"/>
      <c r="H12" s="406"/>
      <c r="I12" s="363"/>
      <c r="J12" s="114" t="s">
        <v>88</v>
      </c>
      <c r="K12" s="124" t="s">
        <v>99</v>
      </c>
      <c r="L12" s="20">
        <v>823671</v>
      </c>
      <c r="M12" s="120">
        <f>N12+O12</f>
        <v>50000</v>
      </c>
      <c r="N12" s="21">
        <v>50000</v>
      </c>
      <c r="O12" s="123">
        <v>0</v>
      </c>
      <c r="P12" s="125">
        <f>M12/L12</f>
        <v>6.0703848988248946E-2</v>
      </c>
      <c r="Q12" s="153" t="s">
        <v>173</v>
      </c>
      <c r="R12" s="18"/>
    </row>
    <row r="13" spans="1:18" ht="217.9" customHeight="1" x14ac:dyDescent="0.25">
      <c r="A13" s="372">
        <v>4</v>
      </c>
      <c r="B13" s="365" t="s">
        <v>38</v>
      </c>
      <c r="C13" s="373" t="s">
        <v>87</v>
      </c>
      <c r="D13" s="365" t="s">
        <v>76</v>
      </c>
      <c r="E13" s="365" t="s">
        <v>80</v>
      </c>
      <c r="F13" s="365" t="s">
        <v>75</v>
      </c>
      <c r="G13" s="398">
        <v>433013258.18000001</v>
      </c>
      <c r="H13" s="365" t="s">
        <v>78</v>
      </c>
      <c r="I13" s="365" t="s">
        <v>81</v>
      </c>
      <c r="J13" s="395" t="s">
        <v>37</v>
      </c>
      <c r="K13" s="396" t="s">
        <v>100</v>
      </c>
      <c r="L13" s="343">
        <v>354887803</v>
      </c>
      <c r="M13" s="387">
        <f>N13+O13+N14</f>
        <v>88721951</v>
      </c>
      <c r="N13" s="22">
        <v>88653154</v>
      </c>
      <c r="O13" s="432">
        <v>0</v>
      </c>
      <c r="P13" s="434">
        <f>M13/L13</f>
        <v>0.250000000704448</v>
      </c>
      <c r="Q13" s="420" t="s">
        <v>189</v>
      </c>
      <c r="R13" s="18"/>
    </row>
    <row r="14" spans="1:18" ht="286.89999999999998" customHeight="1" x14ac:dyDescent="0.25">
      <c r="A14" s="357"/>
      <c r="B14" s="363"/>
      <c r="C14" s="363"/>
      <c r="D14" s="363"/>
      <c r="E14" s="363"/>
      <c r="F14" s="363"/>
      <c r="G14" s="399"/>
      <c r="H14" s="363"/>
      <c r="I14" s="363"/>
      <c r="J14" s="363"/>
      <c r="K14" s="397"/>
      <c r="L14" s="344"/>
      <c r="M14" s="388"/>
      <c r="N14" s="22">
        <v>68797</v>
      </c>
      <c r="O14" s="433"/>
      <c r="P14" s="435"/>
      <c r="Q14" s="436"/>
      <c r="R14" s="18"/>
    </row>
    <row r="15" spans="1:18" ht="170.45" customHeight="1" x14ac:dyDescent="0.25">
      <c r="A15" s="389">
        <v>32</v>
      </c>
      <c r="B15" s="391" t="s">
        <v>83</v>
      </c>
      <c r="C15" s="392" t="s">
        <v>84</v>
      </c>
      <c r="D15" s="365" t="s">
        <v>62</v>
      </c>
      <c r="E15" s="393" t="s">
        <v>91</v>
      </c>
      <c r="F15" s="365" t="s">
        <v>73</v>
      </c>
      <c r="G15" s="374">
        <v>4146520.73</v>
      </c>
      <c r="H15" s="365" t="s">
        <v>83</v>
      </c>
      <c r="I15" s="365" t="s">
        <v>85</v>
      </c>
      <c r="J15" s="118" t="s">
        <v>74</v>
      </c>
      <c r="K15" s="386" t="s">
        <v>101</v>
      </c>
      <c r="L15" s="387">
        <v>740806.74</v>
      </c>
      <c r="M15" s="128">
        <f>N15+O15</f>
        <v>414621.75</v>
      </c>
      <c r="N15" s="86">
        <v>414621.75</v>
      </c>
      <c r="O15" s="129">
        <v>0</v>
      </c>
      <c r="P15" s="130">
        <f>(M15+M16)/L15</f>
        <v>1</v>
      </c>
      <c r="Q15" s="1" t="s">
        <v>183</v>
      </c>
      <c r="R15" s="18"/>
    </row>
    <row r="16" spans="1:18" ht="144.6" customHeight="1" x14ac:dyDescent="0.25">
      <c r="A16" s="390"/>
      <c r="B16" s="363"/>
      <c r="C16" s="363"/>
      <c r="D16" s="363"/>
      <c r="E16" s="363"/>
      <c r="F16" s="363"/>
      <c r="G16" s="394"/>
      <c r="H16" s="363"/>
      <c r="I16" s="363"/>
      <c r="J16" s="127" t="s">
        <v>86</v>
      </c>
      <c r="K16" s="363"/>
      <c r="L16" s="388"/>
      <c r="M16" s="128">
        <f>N16+O16</f>
        <v>326184.99</v>
      </c>
      <c r="N16" s="87">
        <v>326184.99</v>
      </c>
      <c r="O16" s="131">
        <v>0</v>
      </c>
      <c r="P16" s="125">
        <v>0</v>
      </c>
      <c r="Q16" s="105" t="s">
        <v>124</v>
      </c>
      <c r="R16" s="18"/>
    </row>
    <row r="17" spans="1:20" ht="119.45" customHeight="1" x14ac:dyDescent="0.25">
      <c r="A17" s="382">
        <v>33</v>
      </c>
      <c r="B17" s="384" t="s">
        <v>5</v>
      </c>
      <c r="C17" s="364" t="s">
        <v>92</v>
      </c>
      <c r="D17" s="365" t="s">
        <v>55</v>
      </c>
      <c r="E17" s="366" t="s">
        <v>109</v>
      </c>
      <c r="F17" s="365" t="s">
        <v>93</v>
      </c>
      <c r="G17" s="374">
        <v>179363388.91</v>
      </c>
      <c r="H17" s="376" t="s">
        <v>108</v>
      </c>
      <c r="I17" s="378"/>
      <c r="J17" s="126" t="s">
        <v>82</v>
      </c>
      <c r="K17" s="146" t="s">
        <v>115</v>
      </c>
      <c r="L17" s="128">
        <v>51000</v>
      </c>
      <c r="M17" s="23">
        <f>N17+O17</f>
        <v>51000</v>
      </c>
      <c r="N17" s="100">
        <v>51000</v>
      </c>
      <c r="O17" s="132">
        <v>0</v>
      </c>
      <c r="P17" s="125">
        <f t="shared" ref="P17:P20" si="1">M17/L17</f>
        <v>1</v>
      </c>
      <c r="Q17" s="111" t="s">
        <v>110</v>
      </c>
      <c r="R17" s="18"/>
    </row>
    <row r="18" spans="1:20" ht="144" customHeight="1" x14ac:dyDescent="0.25">
      <c r="A18" s="383"/>
      <c r="B18" s="385"/>
      <c r="C18" s="362"/>
      <c r="D18" s="362"/>
      <c r="E18" s="367"/>
      <c r="F18" s="362"/>
      <c r="G18" s="375"/>
      <c r="H18" s="377"/>
      <c r="I18" s="379"/>
      <c r="J18" s="2" t="s">
        <v>116</v>
      </c>
      <c r="K18" s="418" t="s">
        <v>175</v>
      </c>
      <c r="L18" s="97">
        <v>8707536.5800000001</v>
      </c>
      <c r="M18" s="23">
        <f t="shared" ref="M18" si="2">N18+O18</f>
        <v>4353768.29</v>
      </c>
      <c r="N18" s="147">
        <v>4353768.29</v>
      </c>
      <c r="O18" s="81">
        <v>0</v>
      </c>
      <c r="P18" s="85">
        <f t="shared" si="1"/>
        <v>0.5</v>
      </c>
      <c r="Q18" s="420" t="s">
        <v>174</v>
      </c>
      <c r="R18" s="18"/>
    </row>
    <row r="19" spans="1:20" ht="99" customHeight="1" x14ac:dyDescent="0.25">
      <c r="A19" s="383"/>
      <c r="B19" s="385"/>
      <c r="C19" s="362"/>
      <c r="D19" s="362"/>
      <c r="E19" s="367"/>
      <c r="F19" s="362"/>
      <c r="G19" s="375"/>
      <c r="H19" s="377"/>
      <c r="I19" s="379"/>
      <c r="J19" s="2" t="s">
        <v>176</v>
      </c>
      <c r="K19" s="418"/>
      <c r="L19" s="23">
        <v>938132.81</v>
      </c>
      <c r="M19" s="23">
        <f>N19+O19</f>
        <v>938132.81</v>
      </c>
      <c r="N19" s="147">
        <v>938132.81</v>
      </c>
      <c r="O19" s="81">
        <v>0</v>
      </c>
      <c r="P19" s="85">
        <f t="shared" si="1"/>
        <v>1</v>
      </c>
      <c r="Q19" s="421"/>
      <c r="R19" s="18"/>
    </row>
    <row r="20" spans="1:20" ht="179.45" customHeight="1" x14ac:dyDescent="0.25">
      <c r="A20" s="383"/>
      <c r="B20" s="385"/>
      <c r="C20" s="362"/>
      <c r="D20" s="362"/>
      <c r="E20" s="367"/>
      <c r="F20" s="362"/>
      <c r="G20" s="375"/>
      <c r="H20" s="377"/>
      <c r="I20" s="379"/>
      <c r="J20" s="143" t="s">
        <v>177</v>
      </c>
      <c r="K20" s="419"/>
      <c r="L20" s="23">
        <f>5550633.31 +O20</f>
        <v>34066973.030000001</v>
      </c>
      <c r="M20" s="23">
        <f>N20+O20</f>
        <v>31288302.029999997</v>
      </c>
      <c r="N20" s="101">
        <v>2771962.31</v>
      </c>
      <c r="O20" s="81">
        <v>28516339.719999999</v>
      </c>
      <c r="P20" s="85">
        <f t="shared" si="1"/>
        <v>0.91843504858641078</v>
      </c>
      <c r="Q20" s="422"/>
      <c r="R20" s="18"/>
      <c r="T20" s="18"/>
    </row>
    <row r="21" spans="1:20" ht="265.14999999999998" customHeight="1" thickBot="1" x14ac:dyDescent="0.3">
      <c r="A21" s="148">
        <v>38</v>
      </c>
      <c r="B21" s="149" t="s">
        <v>107</v>
      </c>
      <c r="C21" s="150" t="s">
        <v>111</v>
      </c>
      <c r="D21" s="151" t="s">
        <v>112</v>
      </c>
      <c r="E21" s="143" t="s">
        <v>113</v>
      </c>
      <c r="F21" s="151" t="s">
        <v>114</v>
      </c>
      <c r="G21" s="145">
        <v>15000000</v>
      </c>
      <c r="H21" s="149" t="s">
        <v>107</v>
      </c>
      <c r="I21" s="118"/>
      <c r="J21" s="152" t="s">
        <v>106</v>
      </c>
      <c r="K21" s="146" t="s">
        <v>117</v>
      </c>
      <c r="L21" s="23">
        <v>3456643.63</v>
      </c>
      <c r="M21" s="23">
        <f t="shared" ref="M21" si="3">N21+O21</f>
        <v>3456643.63</v>
      </c>
      <c r="N21" s="147">
        <v>3456643.63</v>
      </c>
      <c r="O21" s="81">
        <v>0</v>
      </c>
      <c r="P21" s="85">
        <f t="shared" ref="P21" si="4">M21/L21</f>
        <v>1</v>
      </c>
      <c r="Q21" s="1" t="s">
        <v>123</v>
      </c>
      <c r="R21" s="18"/>
    </row>
    <row r="22" spans="1:20" ht="31.9" customHeight="1" thickBot="1" x14ac:dyDescent="0.3">
      <c r="A22" s="88"/>
      <c r="B22" s="89" t="s">
        <v>0</v>
      </c>
      <c r="C22" s="90"/>
      <c r="D22" s="90"/>
      <c r="E22" s="133"/>
      <c r="F22" s="134"/>
      <c r="G22" s="91">
        <f>SUM(G7:G21)</f>
        <v>1031942157.08</v>
      </c>
      <c r="H22" s="92"/>
      <c r="I22" s="135"/>
      <c r="J22" s="135"/>
      <c r="K22" s="136"/>
      <c r="L22" s="93">
        <f>SUM(L7:L21)</f>
        <v>623485762.75999999</v>
      </c>
      <c r="M22" s="93">
        <f>SUM(M7:M21)</f>
        <v>181365452.47</v>
      </c>
      <c r="N22" s="94">
        <f>SUM(N7:N21)</f>
        <v>152849112.75</v>
      </c>
      <c r="O22" s="95">
        <f>SUM(O7:O21)</f>
        <v>28516339.719999999</v>
      </c>
      <c r="P22" s="96">
        <f t="shared" ref="P22" si="5">M22/L22</f>
        <v>0.29088948505759782</v>
      </c>
      <c r="Q22" s="137" t="s">
        <v>39</v>
      </c>
      <c r="R22" s="18"/>
    </row>
    <row r="23" spans="1:20" ht="30" customHeight="1" x14ac:dyDescent="0.25">
      <c r="A23" s="25"/>
      <c r="B23" s="252" t="s">
        <v>40</v>
      </c>
      <c r="C23" s="380" t="s">
        <v>41</v>
      </c>
      <c r="D23" s="380"/>
      <c r="E23" s="380"/>
      <c r="F23" s="380"/>
      <c r="G23" s="380"/>
      <c r="H23" s="380"/>
      <c r="I23" s="380"/>
      <c r="J23" s="380"/>
      <c r="K23" s="381"/>
      <c r="L23" s="154" t="s">
        <v>39</v>
      </c>
      <c r="M23" s="154" t="s">
        <v>39</v>
      </c>
      <c r="N23" s="155">
        <f>N7+N10+N11+N12+N13+N14+N15+N17+N16+N18+N19+N21</f>
        <v>150077150.44</v>
      </c>
      <c r="O23" s="156" t="s">
        <v>39</v>
      </c>
      <c r="P23" s="157" t="s">
        <v>39</v>
      </c>
      <c r="Q23" s="138" t="s">
        <v>39</v>
      </c>
    </row>
    <row r="24" spans="1:20" ht="30.75" customHeight="1" thickBot="1" x14ac:dyDescent="0.3">
      <c r="A24" s="28"/>
      <c r="B24" s="29" t="s">
        <v>40</v>
      </c>
      <c r="C24" s="368" t="s">
        <v>42</v>
      </c>
      <c r="D24" s="368"/>
      <c r="E24" s="368"/>
      <c r="F24" s="368"/>
      <c r="G24" s="368"/>
      <c r="H24" s="368"/>
      <c r="I24" s="368"/>
      <c r="J24" s="368"/>
      <c r="K24" s="369"/>
      <c r="L24" s="30" t="s">
        <v>39</v>
      </c>
      <c r="M24" s="30" t="s">
        <v>39</v>
      </c>
      <c r="N24" s="31">
        <f>N20</f>
        <v>2771962.31</v>
      </c>
      <c r="O24" s="32">
        <f>O22</f>
        <v>28516339.719999999</v>
      </c>
      <c r="P24" s="139" t="s">
        <v>39</v>
      </c>
      <c r="Q24" s="140" t="s">
        <v>39</v>
      </c>
    </row>
    <row r="25" spans="1:20" x14ac:dyDescent="0.25">
      <c r="A25" s="33"/>
      <c r="B25" s="34"/>
      <c r="C25" s="35"/>
      <c r="D25" s="35"/>
      <c r="E25" s="35"/>
      <c r="F25" s="35"/>
      <c r="G25" s="36"/>
      <c r="H25" s="37"/>
      <c r="I25" s="33"/>
      <c r="J25" s="33"/>
      <c r="K25" s="33"/>
      <c r="L25" s="33"/>
      <c r="M25" s="33"/>
      <c r="N25" s="38"/>
      <c r="O25" s="24"/>
      <c r="P25" s="24"/>
    </row>
    <row r="26" spans="1:20" x14ac:dyDescent="0.25">
      <c r="A26" s="39"/>
      <c r="B26" s="52"/>
      <c r="C26" s="35"/>
      <c r="D26" s="35"/>
      <c r="L26" s="141"/>
      <c r="M26" s="141"/>
      <c r="N26" s="106"/>
      <c r="O26" s="43"/>
      <c r="P26" s="44"/>
    </row>
    <row r="27" spans="1:20" ht="67.150000000000006" customHeight="1" x14ac:dyDescent="0.25">
      <c r="A27" s="33"/>
      <c r="B27" s="370"/>
      <c r="C27" s="371"/>
      <c r="D27" s="371"/>
      <c r="E27" s="371"/>
      <c r="F27" s="371"/>
      <c r="G27" s="371"/>
      <c r="H27" s="371"/>
      <c r="I27" s="371"/>
      <c r="J27" s="371"/>
      <c r="K27" s="371"/>
      <c r="L27" s="102"/>
      <c r="M27" s="103"/>
      <c r="N27" s="18"/>
      <c r="O27" s="24"/>
      <c r="P27" s="24"/>
    </row>
    <row r="28" spans="1:20" x14ac:dyDescent="0.25">
      <c r="A28" s="33"/>
      <c r="B28" s="39"/>
      <c r="C28" s="45"/>
      <c r="D28" s="45"/>
      <c r="E28" s="35"/>
      <c r="F28" s="35"/>
      <c r="G28" s="36"/>
      <c r="H28" s="37"/>
      <c r="I28" s="33"/>
      <c r="J28" s="33"/>
      <c r="K28" s="33"/>
      <c r="L28" s="33"/>
      <c r="M28" s="24"/>
      <c r="N28" s="46"/>
      <c r="O28" s="26"/>
      <c r="P28" s="24"/>
    </row>
    <row r="29" spans="1:20" x14ac:dyDescent="0.25">
      <c r="A29" s="33"/>
      <c r="B29" s="39"/>
      <c r="C29" s="45"/>
      <c r="D29" s="45"/>
      <c r="E29" s="35"/>
      <c r="F29" s="35"/>
      <c r="G29" s="36"/>
      <c r="H29" s="37"/>
      <c r="I29" s="33"/>
      <c r="J29" s="33"/>
      <c r="K29" s="33"/>
      <c r="L29" s="33"/>
      <c r="M29" s="24"/>
      <c r="N29" s="47"/>
      <c r="O29" s="26"/>
      <c r="P29" s="24"/>
    </row>
    <row r="30" spans="1:20" x14ac:dyDescent="0.25">
      <c r="A30" s="33"/>
      <c r="B30" s="39"/>
      <c r="C30" s="45"/>
      <c r="D30" s="45"/>
      <c r="E30" s="35"/>
      <c r="F30" s="35"/>
      <c r="G30" s="36"/>
      <c r="H30" s="37"/>
      <c r="I30" s="33"/>
      <c r="J30" s="33"/>
      <c r="K30" s="33"/>
      <c r="L30" s="33"/>
      <c r="M30" s="24"/>
      <c r="N30" s="48"/>
      <c r="O30" s="49"/>
      <c r="P30" s="24"/>
    </row>
    <row r="31" spans="1:20" x14ac:dyDescent="0.25">
      <c r="A31" s="33"/>
      <c r="I31" s="50"/>
      <c r="J31" s="50"/>
      <c r="K31" s="50"/>
      <c r="L31" s="51"/>
      <c r="M31" s="51"/>
      <c r="N31" s="51"/>
      <c r="O31" s="51"/>
      <c r="P31" s="51"/>
    </row>
    <row r="32" spans="1:20" x14ac:dyDescent="0.25">
      <c r="A32" s="33"/>
      <c r="I32" s="50"/>
      <c r="J32" s="50"/>
      <c r="K32" s="50"/>
      <c r="L32" s="51"/>
      <c r="M32" s="51"/>
      <c r="N32" s="51"/>
      <c r="O32" s="51"/>
      <c r="P32" s="18"/>
    </row>
    <row r="33" spans="1:16" x14ac:dyDescent="0.25">
      <c r="A33" s="33"/>
      <c r="I33" s="50"/>
      <c r="J33" s="50"/>
      <c r="K33" s="50"/>
      <c r="L33" s="51"/>
      <c r="M33" s="51"/>
      <c r="N33" s="51"/>
      <c r="O33" s="51"/>
      <c r="P33" s="18"/>
    </row>
    <row r="34" spans="1:16" x14ac:dyDescent="0.25">
      <c r="A34" s="33"/>
      <c r="I34" s="50"/>
      <c r="J34" s="50"/>
      <c r="K34" s="50"/>
      <c r="L34" s="51"/>
      <c r="M34" s="51"/>
      <c r="N34" s="51"/>
      <c r="O34" s="51"/>
      <c r="P34" s="18"/>
    </row>
    <row r="35" spans="1:16" x14ac:dyDescent="0.25">
      <c r="A35" s="33"/>
      <c r="I35" s="50"/>
      <c r="J35" s="50"/>
      <c r="K35" s="50"/>
      <c r="L35" s="51"/>
      <c r="M35" s="50"/>
      <c r="N35" s="18"/>
      <c r="O35" s="18"/>
      <c r="P35" s="18"/>
    </row>
    <row r="36" spans="1:16" x14ac:dyDescent="0.25">
      <c r="A36" s="33"/>
      <c r="I36" s="50"/>
      <c r="J36" s="50"/>
      <c r="K36" s="50"/>
      <c r="L36" s="50"/>
      <c r="M36" s="50"/>
      <c r="N36" s="18"/>
      <c r="O36" s="18"/>
      <c r="P36" s="18"/>
    </row>
    <row r="37" spans="1:16" x14ac:dyDescent="0.25">
      <c r="A37" s="33"/>
      <c r="I37" s="50"/>
      <c r="J37" s="40"/>
      <c r="K37" s="50"/>
      <c r="L37" s="50"/>
      <c r="M37" s="50"/>
      <c r="N37" s="18"/>
      <c r="O37" s="18"/>
      <c r="P37" s="18"/>
    </row>
    <row r="38" spans="1:16" x14ac:dyDescent="0.25">
      <c r="A38" s="33"/>
      <c r="I38" s="50"/>
      <c r="J38" s="40"/>
      <c r="K38" s="50"/>
      <c r="L38" s="50"/>
      <c r="M38" s="50"/>
      <c r="N38" s="18"/>
      <c r="O38" s="18"/>
      <c r="P38" s="18"/>
    </row>
    <row r="39" spans="1:16" x14ac:dyDescent="0.25">
      <c r="A39" s="33"/>
      <c r="I39" s="50"/>
      <c r="J39" s="50"/>
      <c r="K39" s="50"/>
      <c r="L39" s="50"/>
      <c r="M39" s="50"/>
      <c r="N39" s="18"/>
      <c r="O39" s="18"/>
      <c r="P39" s="18"/>
    </row>
    <row r="40" spans="1:16" x14ac:dyDescent="0.25">
      <c r="A40" s="33"/>
      <c r="I40" s="50"/>
      <c r="J40" s="50"/>
      <c r="K40" s="50"/>
      <c r="L40" s="50"/>
      <c r="M40" s="50"/>
      <c r="N40" s="18"/>
      <c r="O40" s="18"/>
      <c r="P40" s="18"/>
    </row>
    <row r="41" spans="1:16" x14ac:dyDescent="0.25">
      <c r="A41" s="33"/>
      <c r="I41" s="50"/>
      <c r="J41" s="50"/>
      <c r="K41" s="50"/>
      <c r="L41" s="50"/>
      <c r="M41" s="50"/>
      <c r="N41" s="18"/>
      <c r="O41" s="18"/>
      <c r="P41" s="18"/>
    </row>
    <row r="42" spans="1:16" x14ac:dyDescent="0.25">
      <c r="A42" s="33"/>
      <c r="I42" s="50"/>
      <c r="J42" s="50"/>
      <c r="K42" s="50"/>
      <c r="L42" s="50"/>
      <c r="M42" s="50"/>
      <c r="N42" s="18"/>
      <c r="O42" s="18"/>
      <c r="P42" s="18"/>
    </row>
    <row r="43" spans="1:16" x14ac:dyDescent="0.25">
      <c r="A43" s="33"/>
      <c r="I43" s="50"/>
      <c r="J43" s="50"/>
      <c r="K43" s="50"/>
      <c r="L43" s="50"/>
      <c r="M43" s="50"/>
      <c r="N43" s="18"/>
      <c r="O43" s="18"/>
      <c r="P43" s="18"/>
    </row>
    <row r="44" spans="1:16" x14ac:dyDescent="0.25">
      <c r="A44" s="33"/>
      <c r="I44" s="50"/>
      <c r="J44" s="50"/>
      <c r="K44" s="50"/>
      <c r="L44" s="50"/>
      <c r="M44" s="50"/>
      <c r="N44" s="18"/>
      <c r="O44" s="18"/>
      <c r="P44" s="18"/>
    </row>
    <row r="45" spans="1:16" x14ac:dyDescent="0.25">
      <c r="A45" s="33"/>
      <c r="I45" s="50"/>
      <c r="J45" s="50"/>
      <c r="K45" s="50"/>
      <c r="L45" s="50"/>
      <c r="M45" s="50"/>
      <c r="N45" s="18"/>
      <c r="O45" s="18"/>
      <c r="P45" s="18"/>
    </row>
    <row r="46" spans="1:16" x14ac:dyDescent="0.25">
      <c r="A46" s="33"/>
      <c r="I46" s="50"/>
      <c r="J46" s="50"/>
      <c r="K46" s="50"/>
      <c r="L46" s="50"/>
      <c r="M46" s="50"/>
      <c r="N46" s="18"/>
      <c r="O46" s="18"/>
      <c r="P46" s="18"/>
    </row>
    <row r="47" spans="1:16" x14ac:dyDescent="0.25">
      <c r="A47" s="33"/>
      <c r="I47" s="50"/>
      <c r="J47" s="50"/>
      <c r="K47" s="50"/>
      <c r="L47" s="50"/>
      <c r="M47" s="50"/>
      <c r="N47" s="18"/>
      <c r="O47" s="18"/>
      <c r="P47" s="18"/>
    </row>
    <row r="48" spans="1:16" x14ac:dyDescent="0.25">
      <c r="A48" s="33"/>
      <c r="I48" s="50"/>
      <c r="J48" s="50"/>
      <c r="K48" s="50"/>
      <c r="L48" s="50"/>
      <c r="M48" s="50"/>
      <c r="N48" s="18"/>
      <c r="O48" s="18"/>
      <c r="P48" s="18"/>
    </row>
    <row r="49" spans="1:16" x14ac:dyDescent="0.25">
      <c r="A49" s="33"/>
      <c r="I49" s="50"/>
      <c r="J49" s="50"/>
      <c r="K49" s="50"/>
      <c r="L49" s="50"/>
      <c r="M49" s="50"/>
      <c r="N49" s="18"/>
      <c r="O49" s="18"/>
      <c r="P49" s="18"/>
    </row>
    <row r="50" spans="1:16" x14ac:dyDescent="0.25">
      <c r="A50" s="33"/>
      <c r="I50" s="50"/>
      <c r="J50" s="50"/>
      <c r="K50" s="50"/>
      <c r="L50" s="50"/>
      <c r="M50" s="50"/>
      <c r="N50" s="18"/>
      <c r="O50" s="18"/>
      <c r="P50" s="18"/>
    </row>
    <row r="51" spans="1:16" x14ac:dyDescent="0.25">
      <c r="A51" s="33"/>
      <c r="I51" s="50"/>
      <c r="J51" s="50"/>
      <c r="K51" s="50"/>
      <c r="L51" s="50"/>
      <c r="M51" s="50"/>
      <c r="N51" s="18"/>
      <c r="O51" s="18"/>
      <c r="P51" s="18"/>
    </row>
    <row r="52" spans="1:16" x14ac:dyDescent="0.25">
      <c r="A52" s="33"/>
      <c r="I52" s="50"/>
      <c r="J52" s="50"/>
      <c r="K52" s="50"/>
      <c r="L52" s="50"/>
      <c r="M52" s="50"/>
      <c r="N52" s="18"/>
      <c r="O52" s="18"/>
      <c r="P52" s="18"/>
    </row>
    <row r="53" spans="1:16" x14ac:dyDescent="0.25">
      <c r="A53" s="33"/>
      <c r="I53" s="50"/>
      <c r="J53" s="50"/>
      <c r="K53" s="50"/>
      <c r="L53" s="50"/>
      <c r="M53" s="50"/>
      <c r="N53" s="18"/>
      <c r="O53" s="18"/>
      <c r="P53" s="18"/>
    </row>
    <row r="54" spans="1:16" x14ac:dyDescent="0.25">
      <c r="A54" s="33"/>
      <c r="I54" s="50"/>
      <c r="J54" s="50"/>
      <c r="K54" s="50"/>
      <c r="L54" s="50"/>
      <c r="M54" s="50"/>
      <c r="N54" s="18"/>
      <c r="O54" s="18"/>
      <c r="P54" s="18"/>
    </row>
    <row r="55" spans="1:16" x14ac:dyDescent="0.25">
      <c r="A55" s="33"/>
      <c r="I55" s="50"/>
      <c r="J55" s="50"/>
      <c r="K55" s="50"/>
      <c r="L55" s="50"/>
      <c r="M55" s="50"/>
      <c r="N55" s="18"/>
      <c r="O55" s="18"/>
      <c r="P55" s="18"/>
    </row>
    <row r="56" spans="1:16" x14ac:dyDescent="0.25">
      <c r="A56" s="33"/>
      <c r="I56" s="50"/>
      <c r="J56" s="50"/>
      <c r="K56" s="50"/>
      <c r="L56" s="50"/>
      <c r="M56" s="50"/>
      <c r="N56" s="18"/>
      <c r="O56" s="18"/>
      <c r="P56" s="18"/>
    </row>
    <row r="57" spans="1:16" x14ac:dyDescent="0.25">
      <c r="A57" s="33"/>
      <c r="I57" s="50"/>
      <c r="J57" s="50"/>
      <c r="K57" s="50"/>
      <c r="L57" s="50"/>
      <c r="M57" s="50"/>
      <c r="N57" s="18"/>
      <c r="O57" s="18"/>
      <c r="P57" s="18"/>
    </row>
    <row r="58" spans="1:16" x14ac:dyDescent="0.25">
      <c r="A58" s="33"/>
      <c r="I58" s="50"/>
      <c r="J58" s="50"/>
      <c r="K58" s="50"/>
      <c r="L58" s="50"/>
      <c r="M58" s="50"/>
      <c r="N58" s="18"/>
      <c r="O58" s="18"/>
      <c r="P58" s="18"/>
    </row>
    <row r="59" spans="1:16" x14ac:dyDescent="0.25">
      <c r="A59" s="33"/>
      <c r="I59" s="50"/>
      <c r="J59" s="50"/>
      <c r="K59" s="50"/>
      <c r="L59" s="50"/>
      <c r="M59" s="50"/>
      <c r="N59" s="18"/>
      <c r="O59" s="18"/>
      <c r="P59" s="18"/>
    </row>
    <row r="60" spans="1:16" x14ac:dyDescent="0.25">
      <c r="A60" s="33"/>
      <c r="I60" s="50"/>
      <c r="J60" s="50"/>
      <c r="K60" s="50"/>
      <c r="L60" s="50"/>
      <c r="M60" s="50"/>
      <c r="N60" s="18"/>
      <c r="O60" s="18"/>
      <c r="P60" s="18"/>
    </row>
    <row r="61" spans="1:16" x14ac:dyDescent="0.25">
      <c r="A61" s="33"/>
      <c r="I61" s="50"/>
      <c r="J61" s="50"/>
      <c r="K61" s="50"/>
      <c r="L61" s="50"/>
      <c r="M61" s="50"/>
      <c r="N61" s="18"/>
      <c r="O61" s="18"/>
      <c r="P61" s="18"/>
    </row>
    <row r="62" spans="1:16" x14ac:dyDescent="0.25">
      <c r="A62" s="33"/>
      <c r="I62" s="50"/>
      <c r="J62" s="50"/>
      <c r="K62" s="50"/>
      <c r="L62" s="50"/>
      <c r="M62" s="50"/>
      <c r="N62" s="18"/>
      <c r="O62" s="18"/>
      <c r="P62" s="18"/>
    </row>
    <row r="63" spans="1:16" x14ac:dyDescent="0.25">
      <c r="A63" s="33"/>
      <c r="I63" s="50"/>
      <c r="J63" s="50"/>
      <c r="K63" s="50"/>
      <c r="L63" s="50"/>
      <c r="M63" s="50"/>
      <c r="N63" s="18"/>
      <c r="O63" s="18"/>
      <c r="P63" s="18"/>
    </row>
    <row r="64" spans="1:16" x14ac:dyDescent="0.25">
      <c r="A64" s="33"/>
      <c r="I64" s="50"/>
      <c r="J64" s="50"/>
      <c r="K64" s="50"/>
      <c r="L64" s="50"/>
      <c r="M64" s="50"/>
      <c r="N64" s="18"/>
      <c r="O64" s="18"/>
      <c r="P64" s="18"/>
    </row>
    <row r="65" spans="1:16" x14ac:dyDescent="0.25">
      <c r="A65" s="33"/>
      <c r="I65" s="50"/>
      <c r="J65" s="50"/>
      <c r="K65" s="50"/>
      <c r="L65" s="50"/>
      <c r="M65" s="50"/>
      <c r="N65" s="18"/>
      <c r="O65" s="18"/>
      <c r="P65" s="18"/>
    </row>
    <row r="66" spans="1:16" x14ac:dyDescent="0.25">
      <c r="A66" s="33"/>
      <c r="I66" s="50"/>
      <c r="J66" s="50"/>
      <c r="K66" s="50"/>
      <c r="L66" s="50"/>
      <c r="M66" s="50"/>
      <c r="N66" s="18"/>
      <c r="O66" s="18"/>
      <c r="P66" s="18"/>
    </row>
    <row r="67" spans="1:16" x14ac:dyDescent="0.25">
      <c r="I67" s="50"/>
      <c r="J67" s="50"/>
      <c r="K67" s="50"/>
      <c r="L67" s="50"/>
      <c r="M67" s="50"/>
      <c r="N67" s="18"/>
      <c r="O67" s="18"/>
      <c r="P67" s="18"/>
    </row>
    <row r="68" spans="1:16" x14ac:dyDescent="0.25">
      <c r="I68" s="50"/>
      <c r="J68" s="50"/>
      <c r="K68" s="50"/>
      <c r="L68" s="50"/>
      <c r="M68" s="50"/>
      <c r="N68" s="18"/>
      <c r="O68" s="18"/>
      <c r="P68" s="18"/>
    </row>
    <row r="69" spans="1:16" x14ac:dyDescent="0.25">
      <c r="I69" s="50"/>
      <c r="J69" s="50"/>
      <c r="K69" s="50"/>
      <c r="L69" s="50"/>
      <c r="M69" s="50"/>
      <c r="N69" s="18"/>
      <c r="O69" s="18"/>
      <c r="P69" s="18"/>
    </row>
    <row r="70" spans="1:16" x14ac:dyDescent="0.25">
      <c r="I70" s="50"/>
      <c r="J70" s="50"/>
      <c r="K70" s="50"/>
      <c r="L70" s="50"/>
      <c r="M70" s="50"/>
      <c r="N70" s="18"/>
      <c r="O70" s="18"/>
      <c r="P70" s="18"/>
    </row>
    <row r="71" spans="1:16" x14ac:dyDescent="0.25">
      <c r="I71" s="50"/>
      <c r="J71" s="50"/>
      <c r="K71" s="50"/>
      <c r="L71" s="50"/>
      <c r="M71" s="50"/>
      <c r="N71" s="18"/>
      <c r="O71" s="18"/>
      <c r="P71" s="18"/>
    </row>
    <row r="72" spans="1:16" x14ac:dyDescent="0.25">
      <c r="I72" s="50"/>
      <c r="J72" s="50"/>
      <c r="K72" s="50"/>
      <c r="L72" s="50"/>
      <c r="M72" s="50"/>
      <c r="N72" s="18"/>
      <c r="O72" s="18"/>
      <c r="P72" s="18"/>
    </row>
    <row r="73" spans="1:16" x14ac:dyDescent="0.25">
      <c r="I73" s="50"/>
      <c r="J73" s="50"/>
      <c r="K73" s="50"/>
      <c r="L73" s="50"/>
      <c r="M73" s="50"/>
      <c r="N73" s="18"/>
      <c r="O73" s="18"/>
      <c r="P73" s="18"/>
    </row>
    <row r="74" spans="1:16" x14ac:dyDescent="0.25">
      <c r="I74" s="50"/>
      <c r="J74" s="50"/>
      <c r="K74" s="50"/>
      <c r="L74" s="50"/>
      <c r="M74" s="50"/>
      <c r="N74" s="18"/>
      <c r="O74" s="18"/>
      <c r="P74" s="18"/>
    </row>
    <row r="75" spans="1:16" x14ac:dyDescent="0.25">
      <c r="I75" s="50"/>
      <c r="J75" s="50"/>
      <c r="K75" s="50"/>
      <c r="L75" s="50"/>
      <c r="M75" s="50"/>
      <c r="N75" s="18"/>
      <c r="O75" s="18"/>
      <c r="P75" s="18"/>
    </row>
    <row r="76" spans="1:16" x14ac:dyDescent="0.25">
      <c r="I76" s="50"/>
      <c r="J76" s="50"/>
      <c r="K76" s="50"/>
      <c r="L76" s="50"/>
      <c r="M76" s="50"/>
      <c r="N76" s="18"/>
      <c r="O76" s="18"/>
      <c r="P76" s="18"/>
    </row>
    <row r="77" spans="1:16" x14ac:dyDescent="0.25">
      <c r="I77" s="50"/>
      <c r="J77" s="50"/>
      <c r="K77" s="50"/>
      <c r="L77" s="50"/>
      <c r="M77" s="50"/>
    </row>
    <row r="78" spans="1:16" x14ac:dyDescent="0.25">
      <c r="I78" s="50"/>
      <c r="J78" s="50"/>
      <c r="K78" s="50"/>
      <c r="L78" s="50"/>
      <c r="M78" s="50"/>
    </row>
    <row r="79" spans="1:16" x14ac:dyDescent="0.25">
      <c r="I79" s="50"/>
      <c r="J79" s="50"/>
      <c r="K79" s="50"/>
      <c r="L79" s="50"/>
      <c r="M79" s="50"/>
    </row>
    <row r="80" spans="1:16" x14ac:dyDescent="0.25">
      <c r="I80" s="50"/>
      <c r="J80" s="50"/>
      <c r="K80" s="50"/>
      <c r="L80" s="50"/>
      <c r="M80" s="50"/>
    </row>
    <row r="81" spans="9:13" x14ac:dyDescent="0.25">
      <c r="I81" s="50"/>
      <c r="J81" s="50"/>
      <c r="K81" s="50"/>
      <c r="L81" s="50"/>
      <c r="M81" s="50"/>
    </row>
    <row r="82" spans="9:13" x14ac:dyDescent="0.25">
      <c r="I82" s="50"/>
      <c r="J82" s="50"/>
      <c r="K82" s="50"/>
      <c r="L82" s="50"/>
      <c r="M82" s="50"/>
    </row>
    <row r="83" spans="9:13" x14ac:dyDescent="0.25">
      <c r="I83" s="50"/>
      <c r="J83" s="50"/>
      <c r="K83" s="50"/>
      <c r="L83" s="50"/>
      <c r="M83" s="50"/>
    </row>
  </sheetData>
  <autoFilter ref="A6:Q24"/>
  <mergeCells count="73">
    <mergeCell ref="K18:K20"/>
    <mergeCell ref="Q18:Q20"/>
    <mergeCell ref="M4:O4"/>
    <mergeCell ref="P4:P5"/>
    <mergeCell ref="Q4:Q5"/>
    <mergeCell ref="L4:L5"/>
    <mergeCell ref="O13:O14"/>
    <mergeCell ref="P13:P14"/>
    <mergeCell ref="Q13:Q14"/>
    <mergeCell ref="M13:M14"/>
    <mergeCell ref="O7:O9"/>
    <mergeCell ref="P7:P9"/>
    <mergeCell ref="Q7:Q9"/>
    <mergeCell ref="L7:L9"/>
    <mergeCell ref="M7:M9"/>
    <mergeCell ref="N7:N9"/>
    <mergeCell ref="A4:A5"/>
    <mergeCell ref="B4:B5"/>
    <mergeCell ref="C4:C5"/>
    <mergeCell ref="D4:D5"/>
    <mergeCell ref="E4:E5"/>
    <mergeCell ref="J13:J14"/>
    <mergeCell ref="K13:K14"/>
    <mergeCell ref="L13:L14"/>
    <mergeCell ref="G13:G14"/>
    <mergeCell ref="F4:F5"/>
    <mergeCell ref="F7:F12"/>
    <mergeCell ref="G7:G12"/>
    <mergeCell ref="H7:H12"/>
    <mergeCell ref="I7:I12"/>
    <mergeCell ref="G4:G5"/>
    <mergeCell ref="H4:H5"/>
    <mergeCell ref="I4:I5"/>
    <mergeCell ref="J4:J5"/>
    <mergeCell ref="K4:K5"/>
    <mergeCell ref="J7:J9"/>
    <mergeCell ref="K7:K9"/>
    <mergeCell ref="I15:I16"/>
    <mergeCell ref="K15:K16"/>
    <mergeCell ref="L15:L16"/>
    <mergeCell ref="A15:A16"/>
    <mergeCell ref="B15:B16"/>
    <mergeCell ref="C15:C16"/>
    <mergeCell ref="D15:D16"/>
    <mergeCell ref="E15:E16"/>
    <mergeCell ref="G15:G16"/>
    <mergeCell ref="H15:H16"/>
    <mergeCell ref="C24:K24"/>
    <mergeCell ref="B27:K27"/>
    <mergeCell ref="A13:A14"/>
    <mergeCell ref="B13:B14"/>
    <mergeCell ref="C13:C14"/>
    <mergeCell ref="D13:D14"/>
    <mergeCell ref="E13:E14"/>
    <mergeCell ref="F13:F14"/>
    <mergeCell ref="I13:I14"/>
    <mergeCell ref="H13:H14"/>
    <mergeCell ref="G17:G20"/>
    <mergeCell ref="H17:H20"/>
    <mergeCell ref="I17:I20"/>
    <mergeCell ref="C23:K23"/>
    <mergeCell ref="A17:A20"/>
    <mergeCell ref="B17:B20"/>
    <mergeCell ref="C17:C20"/>
    <mergeCell ref="D17:D20"/>
    <mergeCell ref="E17:E20"/>
    <mergeCell ref="F17:F20"/>
    <mergeCell ref="F15:F16"/>
    <mergeCell ref="A7:A12"/>
    <mergeCell ref="B7:B12"/>
    <mergeCell ref="C7:C12"/>
    <mergeCell ref="D7:D12"/>
    <mergeCell ref="E7:E12"/>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6. 2023</oddFooter>
  </headerFooter>
  <colBreaks count="3" manualBreakCount="3">
    <brk id="11" max="1048575" man="1"/>
    <brk id="16"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MigrationSourceURL xmlns="c9e48692-194e-417d-af40-42e3d4ef737b" xsi:nil="true"/>
    <RoutingEnabled xmlns="http://schemas.microsoft.com/sharepoint/v3">false</RoutingEnabled>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796A6A-E294-4511-A362-8BA68DF61B5E}"/>
</file>

<file path=customXml/itemProps2.xml><?xml version="1.0" encoding="utf-8"?>
<ds:datastoreItem xmlns:ds="http://schemas.openxmlformats.org/officeDocument/2006/customXml" ds:itemID="{5A059851-716F-48D4-BB67-EA57C6FEED3B}"/>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Nový přehled RKK</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ze 142. zasedání Rady Karlovarského kraje, které se uskutečnilo dne 26.06.2023 (k bodu č. 6)</dc:title>
  <dc:creator/>
  <cp:lastModifiedBy/>
  <dcterms:created xsi:type="dcterms:W3CDTF">2006-09-16T00:00:00Z</dcterms:created>
  <dcterms:modified xsi:type="dcterms:W3CDTF">2023-06-26T13:00:00Z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