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activeTab="1"/>
  </bookViews>
  <sheets>
    <sheet name="Přehled celkem" sheetId="78" r:id="rId1"/>
    <sheet name="KK_sledování " sheetId="90" r:id="rId2"/>
    <sheet name="PO_sledování" sheetId="89" r:id="rId3"/>
  </sheets>
  <definedNames>
    <definedName name="_xlnm._FilterDatabase" localSheetId="1" hidden="1">'KK_sledování '!$A$6:$Q$20</definedName>
    <definedName name="_xlnm._FilterDatabase" localSheetId="2" hidden="1">PO_sledování!$A$6:$Q$48</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8" i="89" l="1"/>
  <c r="N46" i="89"/>
  <c r="N20" i="90"/>
  <c r="P44" i="89"/>
  <c r="P43" i="89"/>
  <c r="M44" i="89"/>
  <c r="M43" i="89"/>
  <c r="M42" i="89"/>
  <c r="P42" i="89" s="1"/>
  <c r="O18" i="90"/>
  <c r="N18" i="90"/>
  <c r="L18" i="90" l="1"/>
  <c r="G18" i="90"/>
  <c r="P17" i="90"/>
  <c r="M41" i="89" l="1"/>
  <c r="P41" i="89" s="1"/>
  <c r="M40" i="89"/>
  <c r="P40" i="89" s="1"/>
  <c r="M36" i="89" l="1"/>
  <c r="P36" i="89" s="1"/>
  <c r="M34" i="89" l="1"/>
  <c r="M39" i="89"/>
  <c r="P39" i="89" s="1"/>
  <c r="M38" i="89"/>
  <c r="P38" i="89" s="1"/>
  <c r="M37" i="89" l="1"/>
  <c r="P37" i="89" s="1"/>
  <c r="M35" i="89"/>
  <c r="P35" i="89" s="1"/>
  <c r="G7" i="78" l="1"/>
  <c r="N19" i="90" l="1"/>
  <c r="E9" i="78"/>
  <c r="E7" i="78" s="1"/>
  <c r="C9" i="78"/>
  <c r="C7" i="78" s="1"/>
  <c r="H7" i="78" s="1"/>
  <c r="M14" i="90"/>
  <c r="P14" i="90" s="1"/>
  <c r="M12" i="90"/>
  <c r="P12" i="90" s="1"/>
  <c r="M10" i="90"/>
  <c r="P10" i="90" s="1"/>
  <c r="M8" i="90"/>
  <c r="P8" i="90" s="1"/>
  <c r="M7" i="90"/>
  <c r="D25" i="78"/>
  <c r="N47" i="89"/>
  <c r="N45" i="89"/>
  <c r="E13" i="78" s="1"/>
  <c r="E10" i="78" s="1"/>
  <c r="L45" i="89"/>
  <c r="C13" i="78" s="1"/>
  <c r="G45" i="89"/>
  <c r="M33" i="89"/>
  <c r="M32" i="89"/>
  <c r="M31" i="89"/>
  <c r="P31" i="89" s="1"/>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P7" i="90" l="1"/>
  <c r="M18" i="90"/>
  <c r="E16" i="78"/>
  <c r="P32" i="89"/>
  <c r="F9" i="78"/>
  <c r="F7" i="78" s="1"/>
  <c r="O20" i="90"/>
  <c r="C10" i="78"/>
  <c r="C16" i="78" s="1"/>
  <c r="D23" i="78"/>
  <c r="P18" i="90" l="1"/>
  <c r="D9" i="78"/>
  <c r="H9" i="78" l="1"/>
  <c r="D7" i="78"/>
  <c r="M45" i="89" l="1"/>
  <c r="P45" i="89" s="1"/>
  <c r="O45" i="89"/>
  <c r="P34" i="89"/>
  <c r="D26" i="78" l="1"/>
  <c r="F13" i="78"/>
  <c r="F10" i="78" s="1"/>
  <c r="F16" i="78" s="1"/>
  <c r="O48" i="89"/>
  <c r="D13" i="78"/>
  <c r="D28" i="78" l="1"/>
  <c r="H13" i="78"/>
  <c r="D10" i="78"/>
  <c r="G13" i="78"/>
  <c r="G10" i="78" s="1"/>
  <c r="H10" i="78" l="1"/>
  <c r="G16" i="78"/>
  <c r="D22" i="78"/>
  <c r="D16" i="78"/>
</calcChain>
</file>

<file path=xl/sharedStrings.xml><?xml version="1.0" encoding="utf-8"?>
<sst xmlns="http://schemas.openxmlformats.org/spreadsheetml/2006/main" count="461" uniqueCount="281">
  <si>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</si>
  <si>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</si>
  <si>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</si>
  <si>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</si>
  <si>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</si>
  <si>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</si>
  <si>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</si>
  <si>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</si>
  <si>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</si>
  <si>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</si>
  <si>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</si>
  <si>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</si>
  <si>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</si>
  <si>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</si>
  <si>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</si>
  <si>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</si>
  <si>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</si>
  <si>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</si>
  <si>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</si>
  <si>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</si>
  <si>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</si>
  <si>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</si>
  <si>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</si>
  <si>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</si>
  <si>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</si>
  <si>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</si>
  <si>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</si>
  <si>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</si>
  <si>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</si>
  <si>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</si>
  <si>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</si>
  <si>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</si>
  <si>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</si>
  <si>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</si>
  <si>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</si>
  <si>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</si>
  <si>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</si>
  <si>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</si>
  <si>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</si>
  <si>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</si>
  <si>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</si>
  <si>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</si>
  <si>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</si>
  <si>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</si>
  <si>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</si>
  <si>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</si>
  <si>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</si>
  <si>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</si>
  <si>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</si>
  <si>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</si>
  <si>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</si>
  <si>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</si>
  <si>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</si>
  <si>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</si>
  <si>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</si>
  <si>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</si>
  <si>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</si>
  <si>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</si>
  <si>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</si>
  <si>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</si>
  <si>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</si>
  <si>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</si>
  <si>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</si>
  <si>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</si>
  <si>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</si>
  <si>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</si>
  <si>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</si>
  <si>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</si>
  <si>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</si>
  <si>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</si>
  <si>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</si>
  <si>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</si>
  <si>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</si>
  <si>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</si>
  <si>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</si>
  <si>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</si>
  <si>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</si>
  <si>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</si>
  <si>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</si>
  <si>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</si>
  <si>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</si>
  <si>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</si>
  <si>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</si>
  <si>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</si>
  <si>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</si>
  <si>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</si>
  <si>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</si>
  <si>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</si>
  <si>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</si>
  <si>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</si>
  <si>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</si>
  <si>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</si>
  <si>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</si>
  <si>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</si>
  <si>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</si>
  <si>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</si>
  <si>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</si>
  <si>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</si>
  <si>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</si>
  <si>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</si>
  <si>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</si>
  <si>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</si>
  <si>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</si>
  <si>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</si>
  <si>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</si>
  <si>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</si>
  <si>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</si>
  <si>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</si>
  <si>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</si>
  <si>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</si>
  <si>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</si>
  <si>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</si>
  <si>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t>5.12.2013 - 30.11.2015
vyúčtování projektu
ZK 248/06/16 ze dne 9.6.2016</t>
  </si>
  <si>
    <t xml:space="preserve">ROP 
85% 
15% </t>
  </si>
  <si>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</si>
  <si>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</si>
  <si>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</si>
  <si>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</si>
  <si>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</si>
  <si>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</si>
  <si>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18.12.2013 -27.3.2015
vyúčtování projektu
ZK 73/02/16 ze dne 25.2.2016</t>
  </si>
  <si>
    <t>Zpráva z Auditu operace MF ČR - jiný peněžní příjem - nejedná se o VZ;
doporučení z AO pro ŘO na prověření "jiného peněžního příjmu"</t>
  </si>
  <si>
    <t xml:space="preserve">KSÚS vytvořila prostřednictvím projektu jiný peněžní příjem ve výši 1.069.688,- Kč, které snižují způsobilé výdaje projektu </t>
  </si>
  <si>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</si>
  <si>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</si>
  <si>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</si>
  <si>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</si>
  <si>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</si>
  <si>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</si>
  <si>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</si>
  <si>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</si>
  <si>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</si>
  <si>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</si>
  <si>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</si>
  <si>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</si>
  <si>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</si>
  <si>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</si>
  <si>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</si>
  <si>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</si>
  <si>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</si>
  <si>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</si>
  <si>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</si>
  <si>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</si>
  <si>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</si>
  <si>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</si>
  <si>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</si>
  <si>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</si>
  <si>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</si>
  <si>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</si>
  <si>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</si>
  <si>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</si>
  <si>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</si>
  <si>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</si>
  <si>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</si>
  <si>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</si>
  <si>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</si>
  <si>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</si>
  <si>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</si>
  <si>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</si>
  <si>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</si>
  <si>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t>IROP
85%
5%
10%</t>
  </si>
  <si>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</si>
  <si>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</si>
  <si>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</si>
  <si>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</si>
  <si>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</si>
  <si>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</si>
  <si>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</si>
  <si>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</si>
  <si>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</si>
  <si>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</si>
  <si>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</si>
  <si>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</si>
  <si>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</si>
  <si>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</si>
  <si>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</si>
  <si>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</si>
  <si>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</si>
  <si>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</si>
  <si>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</si>
  <si>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</si>
  <si>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</si>
  <si>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</si>
  <si>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</si>
  <si>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</si>
  <si>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</si>
  <si>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</si>
  <si>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</si>
  <si>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</si>
  <si>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</si>
  <si>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</si>
  <si>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</si>
  <si>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</si>
  <si>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</si>
  <si>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</si>
  <si>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</si>
  <si>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</si>
  <si>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</si>
  <si>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</si>
  <si>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</si>
  <si>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</si>
  <si>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</si>
  <si>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</si>
  <si>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</si>
  <si>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</si>
  <si>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</si>
  <si>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</si>
  <si>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</si>
  <si>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CRR
krácení dotace</t>
  </si>
  <si>
    <t>Muzeum Sokolov, p.o. KK</t>
  </si>
  <si>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</si>
  <si>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t>SOŠ stavební KV, p.o.</t>
  </si>
  <si>
    <t>EPONA
reg. č. CZ.02.3.68/0.0/0.0/18_065/0016206</t>
  </si>
  <si>
    <r>
      <t xml:space="preserve">2019 - 2022
</t>
    </r>
    <r>
      <rPr>
        <sz val="11"/>
        <color rgb="FF0070C0"/>
        <rFont val="Calibri"/>
        <family val="2"/>
        <charset val="238"/>
        <scheme val="minor"/>
      </rPr>
      <t>dosud nevyúčtovaný projekt</t>
    </r>
  </si>
  <si>
    <t xml:space="preserve">MŠMT
vrácení dotace
</t>
  </si>
  <si>
    <t>Gymnázium a obchodní akademie Mariánské Lázně, p.o.</t>
  </si>
  <si>
    <t>Šablony II. GOAML
reg. č. CZ.02.3.68/0.0/0.0/18_065/0016199</t>
  </si>
  <si>
    <t>ARROWS advokátní kancelář, s.r.o.</t>
  </si>
  <si>
    <r>
      <t xml:space="preserve">2018 - 2021
</t>
    </r>
    <r>
      <rPr>
        <sz val="11"/>
        <color rgb="FF0070C0"/>
        <rFont val="Calibri"/>
        <family val="2"/>
        <charset val="238"/>
        <scheme val="minor"/>
      </rPr>
      <t>dosud nevyúčtovaný projekt</t>
    </r>
    <r>
      <rPr>
        <sz val="11"/>
        <rFont val="Calibri"/>
        <family val="2"/>
        <charset val="238"/>
        <scheme val="minor"/>
      </rPr>
      <t xml:space="preserve">
</t>
    </r>
  </si>
  <si>
    <t>2019 - 2020
vyúčtování projektu
ZK 109/04/22 ze dne 11.4.2022</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</si>
  <si>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 společnost ARROWS, advokátní kancelář, s.r.o</t>
    </r>
  </si>
  <si>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Odbor zdravotnictví předložil vyúčtování projektu as informací o zjištění Radě KK dne 17.2.2022, viz usnesení č. RK 171/02/22 a Zastupitelstvu dne 11.4.2022, vis usnesení č. ZK 109/04/22.
</t>
    </r>
    <r>
      <rPr>
        <b/>
        <sz val="11"/>
        <rFont val="Calibri"/>
        <family val="2"/>
        <charset val="238"/>
        <scheme val="minor"/>
      </rPr>
      <t>KKN BUDE ŘEŠIT FINANČNÍ POSTIH JAKO ŠKODU</t>
    </r>
  </si>
  <si>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KK se ke kasaci vyjádřila dne 10.12.2021. </t>
    </r>
    <r>
      <rPr>
        <b/>
        <sz val="11"/>
        <rFont val="Calibri"/>
        <family val="2"/>
        <charset val="238"/>
        <scheme val="minor"/>
      </rPr>
      <t xml:space="preserve">
OČEKÁVÁME ROZHODNUTÍ NSS O KASAČNÍ STÍŽNOSTI, sp. zn. 4 Afs 378/2021</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</si>
  <si>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ZZS KK se ke kasaci vyjádřila dne 10.12.2021. </t>
    </r>
    <r>
      <rPr>
        <b/>
        <sz val="11"/>
        <rFont val="Calibri"/>
        <family val="2"/>
        <charset val="238"/>
        <scheme val="minor"/>
      </rPr>
      <t xml:space="preserve">
OČEKÁVÁME ROZHODNUTÍ NSS O KASAČNÍ STÍŽNOSTI, sp. zn. 4 Afs 378/2021</t>
    </r>
  </si>
  <si>
    <t>Základní škola a mateřská škola při zdravot.zařízeních Karlovy Vary, p.o.</t>
  </si>
  <si>
    <t>Inovace ve výuce 2
reg. č. CZ.02.3.68/0.0/0.0/18_035/0013257</t>
  </si>
  <si>
    <t>Základní škola a mateřská škola při zdravotnických zařízeních Karlovy Vary, p.o.</t>
  </si>
  <si>
    <t>nesplnění podmínky dle Rozhodnutí - nesplnění indikátoru 5 25 10 počet pracovníků ve vzdělávání - nastavená cílová hodnota dle schválené žádosti o podporu  je 108 pracovníků, počet pracovníků, kteří uplatňují nově získané poznatky a dovednosti naplnilo pouze 39 osob,  tj. 36,11  % z cílové hodnoty; sankce 48,89 % ze schválené dotace</t>
  </si>
  <si>
    <t>nesplnění podmínky dle Rozhodnutí - nesplnění indikátoru 5 25 10 počet pracovníků ve vzdělávání - nastavená cílová hodnota dle schválené žádosti o podporu  je 67 pracovníků, počet pracovníků, kteří uplatňují nově získané poznatky a dovednosti naplnilo pouze 35 osob, tj. 52,24 % z cílové hodnoty; sankce 32,76 % ze schválené dotace</t>
  </si>
  <si>
    <t>nesplnění podmínky dle Rozhodnutí - nesplnění indikátoru 5 10 10 „Počet organizací, ve kterých se zvýšila kvalita výchovy a vzdělávání a proinkluzivnost“ - nastavená cílová hodnota dle schválené žádosti o podporu  je 3, ale  naplněno bylo pouze 2; sankce 5 % ze schválené dotace</t>
  </si>
  <si>
    <t>Žula a voda
reg. č. 307</t>
  </si>
  <si>
    <t>kultura</t>
  </si>
  <si>
    <r>
      <t xml:space="preserve">2020 - 2022
</t>
    </r>
    <r>
      <rPr>
        <sz val="11"/>
        <color rgb="FF0070C0"/>
        <rFont val="Calibri"/>
        <family val="2"/>
        <charset val="238"/>
        <scheme val="minor"/>
      </rPr>
      <t>dosud nevyúčtovaný projekt</t>
    </r>
  </si>
  <si>
    <t xml:space="preserve">Cíl 2 </t>
  </si>
  <si>
    <t>zadavatel postupoval v rozporu § 48 odst. 8 ve spojení s § 48 odst. 2 zákona č. 134/2016 Sb. (ZZVZ), když nevyloučil z účasti vybraného dodavatele (prokazování technické kvalifikace prostřednictvím poddodavatele FIRESTA-Fišer) - pokuta 50.000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</si>
  <si>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Dne 30.5. 2022 doručen přípis MMR k žalobě č.j.MMR-13442/2022-31 ze dne 4.3.2022- návrh na jednání s GFŘ. Dne 3.6.2022 odesláno na soud vyjádření ISŠTE - nepodjatost, souhlas, očekávání repliky od GFŘ
</t>
    </r>
    <r>
      <rPr>
        <b/>
        <sz val="11"/>
        <rFont val="Calibri"/>
        <family val="2"/>
        <charset val="238"/>
        <scheme val="minor"/>
      </rPr>
      <t>OČEKÁVÁME ROZSUDEK VE VĚCI SPRÁVNÍ ŽALOBY PROTI ZAMÍTAVÉMU ROZHODNUTÍ O PROMINUTÍ - Krajský soud v Ústí nad  Labem, sp. zn. 16 Af 2/2022</t>
    </r>
  </si>
  <si>
    <t xml:space="preserve">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
nové zjištění 1.6.2022 - zadavatel umožnil podstatnou změnu smlouvy o dílo č. 236/ODO/2018 uzavřené dne 10.5.2018 a to tím, že na plnění předmětu zakázky nově se podílející poddodavatel SWITELSKY stavební s.r.o. nepředložil písemný závazek splňující požadavky dle § 83 odst. 1 písm. d) ZZVZ a § 83 odst. 2 ZZVZ věta druhá - sankce 25 % z veřejné zakázky. </t>
  </si>
  <si>
    <r>
      <t xml:space="preserve">CRR 
očekávané krácení dotace za IV. etapu </t>
    </r>
    <r>
      <rPr>
        <sz val="11"/>
        <color rgb="FFFF0000"/>
        <rFont val="Calibri"/>
        <family val="2"/>
        <charset val="238"/>
        <scheme val="minor"/>
      </rPr>
      <t>(krácení 25 %)</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</si>
  <si>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sz val="11"/>
        <rFont val="Calibri"/>
        <family val="2"/>
        <charset val="238"/>
      </rPr>
      <t>Další postup předložen RKK dne 14.4.2022 - nepodání správní žaloby a podání žádosti o prominutí odvodu a  dosud nevyměřeného penále, viz usnesení č. RK 414/04/22. Odvod ve výši 7.605.522 Kč škola uhradila dne 19.4.2022. Dne 25.5.2022 uhrazen správní poplatek za prominutí odvodu. Dne 1.6.2022 škola podala žádost o prominutí odvodu ve výši 7.605.522 Kč na GFŘ prostřednictvím FÚ pro KK.</t>
    </r>
    <r>
      <rPr>
        <b/>
        <sz val="11"/>
        <rFont val="Calibri"/>
        <family val="2"/>
        <charset val="238"/>
      </rPr>
      <t xml:space="preserve">
OČEKÁVÁME ROZHODNUTÍ O PROMINUTÍ ODVODU.</t>
    </r>
  </si>
  <si>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PROMINUTÍ  K PV č. 15/2018.</t>
    </r>
  </si>
  <si>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dne 3.8.2022 doručeno Předvolání ze dne 3.8.2022-jednání nařízeno na 12.10.2022 v 10.00hod
</t>
    </r>
    <r>
      <rPr>
        <b/>
        <sz val="11"/>
        <rFont val="Calibri"/>
        <family val="2"/>
        <charset val="238"/>
        <scheme val="minor"/>
      </rPr>
      <t>OČEKÁVÁME ROZHODNUTÍ SOUDU O PODANÉ SPRÁVNÍ ŽALOBĚ</t>
    </r>
  </si>
  <si>
    <r>
      <t xml:space="preserve">MMR
výzva k vrácení dotace/ 
FÚ
odvod za porušení rozp. kázně za I. a II. etapu </t>
    </r>
    <r>
      <rPr>
        <sz val="11"/>
        <color rgb="FFFF0000"/>
        <rFont val="Calibri"/>
        <family val="2"/>
        <charset val="238"/>
        <scheme val="minor"/>
      </rPr>
      <t>(5 % )</t>
    </r>
  </si>
  <si>
    <t>CRR 
krácení dotace za I. až III. etapu (sankce 10 % za 3 etapy, po námitkách změna na 5% a pouze za III. etapu)</t>
  </si>
  <si>
    <t xml:space="preserve">Zpráva z Auditu operace MF ČR - jiný peněžní příjem - nejedná se o VZ;
doporučení z AO pro ŘO na prověření "jiného peněžního příjmu" </t>
  </si>
  <si>
    <r>
      <t xml:space="preserve">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byl Radě KK předložen dne 25.4.2022, viz usnesení RK 422/04/22 ze dne 25.4.2022. 
Dne 26.5.2022 bylo KSÚS doručeno opravné rozhodnutí MMR č.j. MMR-28520/2022-26 ze dne 4. 5. 2022, jelikož nebyla v předešlém rozhodnutí vzata v potaz Smlouva týkající se prodeje živičné (asfaltové) drti (příjem projektu). </t>
    </r>
    <r>
      <rPr>
        <b/>
        <sz val="11"/>
        <rFont val="Calibri"/>
        <family val="2"/>
        <charset val="238"/>
        <scheme val="minor"/>
      </rPr>
      <t xml:space="preserve">
</t>
    </r>
    <r>
      <rPr>
        <sz val="11"/>
        <rFont val="Calibri"/>
        <family val="2"/>
        <charset val="238"/>
        <scheme val="minor"/>
      </rPr>
      <t>Dne 31.5.2022 podala KSÚS prostřednictvím ARROWS, advokátní kancelář, s.r.o. k Městskému soudu v Praze správní žalobu proti rozhodnutí MMR ze dne 31.3.2022 ve znění opravného rozhodnutí ze dne 4.5.2022. Dne 27.7.2022 doručeno vyjádření žalovaného, tj. MMR, na které bude KSÚS reagovat replikou zhotovenou právním zástupcem.</t>
    </r>
    <r>
      <rPr>
        <b/>
        <sz val="11"/>
        <rFont val="Calibri"/>
        <family val="2"/>
        <charset val="238"/>
        <scheme val="minor"/>
      </rPr>
      <t xml:space="preserve">
OČEKÁVÁME ROZSUDEK MĚSTSKÉHO SOUDU V PRAZE VE VĚCI SPRÁVNÍ ŽALOBY 
</t>
    </r>
    <r>
      <rPr>
        <sz val="11"/>
        <rFont val="Calibri"/>
        <family val="2"/>
        <charset val="238"/>
        <scheme val="minor"/>
      </rPr>
      <t xml:space="preserve">Dne 1.6.2022 KSÚS obdržela Stanovisko ke změně smlouvy/dodatku ze dne 1.6.2022, dne 7.6.2022 podala KSÚS proti stanovisku námitky. CRR dne 13.6.2022 námitky zamítlo a postoupilo zjištění na Řídící orgán k přijetí opatření o nevyplacení části dotace ve smyslu ustanovení § 14e odst. 1 zákona č. 218/2000 Sb., o rozpočtových pravidlech. Dne 27.7. 2022 doručena Informace o nevyplacení části dotace za IV. etapu projektu ve výši 25 % z hodnoty veřejné zakázky. </t>
    </r>
    <r>
      <rPr>
        <b/>
        <sz val="11"/>
        <rFont val="Calibri"/>
        <family val="2"/>
        <charset val="238"/>
        <scheme val="minor"/>
      </rPr>
      <t>KSÚS  podala proti nevyplacení dotace dne 9. 8. 2022 námitky</t>
    </r>
    <r>
      <rPr>
        <sz val="11"/>
        <rFont val="Calibri"/>
        <family val="2"/>
        <charset val="238"/>
        <scheme val="minor"/>
      </rPr>
      <t xml:space="preserve">. V případě, že MMR námitkám nevyhoví, bude očekávaná výzva k vrácení dotace ve výši cca 31 mil. Kč (sankce 25 %) místo očekávaných 2,7 mil. Kč (sankce 5%). Dne 11. 8. 2022 obdržela KSÚS KK Výzvu k vrácení peněžních prostředků dotace č. j. MMR-52073/2022-26 ve výši 2.771.962,30 Kč za 1. a 2. etapu projektu (sankce 5%) - KSÚS ji neuhradí, vyčká na daňové řízení. 
</t>
    </r>
    <r>
      <rPr>
        <b/>
        <sz val="11"/>
        <rFont val="Calibri"/>
        <family val="2"/>
        <charset val="238"/>
        <scheme val="minor"/>
      </rPr>
      <t>OČEKÁVÁME ROZHODNUTÍ MMR O NÁMITKÁCH ZA 4. ETAPU A VYČÍSLENÍ KONEČNÉ VÝŠE SANKCE</t>
    </r>
  </si>
  <si>
    <t xml:space="preserve">nebyly předloženy originály či ověřené kopie dokladů společníka Geomont GP a. s. k prokázání základní způsobilosti před podpisem smlouvy o dílo; 
vybraný dodavatel neprokázal splnění kritéria technické kvalifikace vymezené zadavatelem v bodě 8 písmeno C) odst. 1) písm. b) výzvy k podání nabídek - sankce ve výši 25 % z veřejné zakázky - projekt vedený v Eurech               </t>
  </si>
  <si>
    <t>Příloha č. 2</t>
  </si>
  <si>
    <t>podrobněji viz příloha č. 2 (projekt ISŠTE Sokolov a KSÚS)</t>
  </si>
  <si>
    <t>Příloha č. 1</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</si>
  <si>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</si>
  <si>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sz val="11"/>
        <rFont val="Calibri"/>
        <family val="2"/>
        <charset val="238"/>
      </rPr>
      <t xml:space="preserve">Dne 18.2.2022 podala škola na Městský soud v Praze žalobu na nečinnost MMR, kterou dne 29.4.2022 změnila na žalobu zásahovou. Dne 2.5.2022 doručeno Usnesení č.j. 9A 16/2022-77 ze dne 31.3.2022 - odmítnuta nečinnostní žaloba pro zmeškání lhůty. Dne 23.5.2022 zaslaná žádost na Finanční úřad pro KK o vrácení vratitelného přeplatku. </t>
    </r>
    <r>
      <rPr>
        <b/>
        <sz val="11"/>
        <rFont val="Calibri"/>
        <family val="2"/>
        <charset val="238"/>
      </rPr>
      <t>Dne 26.5.2022 doručeno z FÚ pro KK Vyrozumění o přeplatku v celkové výši 33.160.392 Kč, který bude vrácen MMR.
OČEKÁVÁME  VRATKU Z MMR  V CELKOVÉ  VÝŠI 33.160.392 Kč.</t>
    </r>
  </si>
  <si>
    <t>region</t>
  </si>
  <si>
    <t>1.1.2021 - 31.12.2022</t>
  </si>
  <si>
    <t>Podpora činnosti Regionální stálé konference a programu RE:START v Karlovarském kraji II.
CZ.08.1.125/0.0/0.0/15_003/0000261</t>
  </si>
  <si>
    <t>OŘP/ORR</t>
  </si>
  <si>
    <t>Patri Pizinger</t>
  </si>
  <si>
    <t>MMR vrácení dotace</t>
  </si>
  <si>
    <t>Nezpůsobilé výdaje Fa č. 2112001 ve výši 3.615,48 Kč na 12. měsíční paušál web hostingu webových stránek, byla vystavena na základě objednávky č. 01411 - 00018/21/RR ze dne 6.12.2021 tzn. KK fakticky využíval služby od 1.1.2021 do 7.12.2021 bez jakékoli předchozí objednávky</t>
  </si>
  <si>
    <t>Dne 24.8.2022 doručen v Protokol o kontrole č.j. MMR-53866/2022-25 ze dne 22.8.2022, zjištění spočívající v úhradě faktury č.2112001 ze dne 7.12.2021 ve výši 3.615,48 Kč vystavené společností Studio Fresh Net, s.r.o. týkající se 12.měsíčního paušálu web hostingu webových stránek Regionální stálé konference Karlovarského kraje (rskkvk.cz) na období 1 až 12/2021 na základě cenové nabídky ze dne 6.12.2021 a objednávky KK č.01411 – 00018/21/RR ze dne 6.12.2021. KK tak výše uvedeným fakticky využíval služby v období od 1.1.2021 do 7.12.2021 bez jakékoli předchozí objednávky. Dne 2.9.2022 podány námitky č.j. KK/180/HK/22 ze dne 2.9.2022. Dne 20.9.2022 obdržel KK Vyřízení námitek proti kontrolním zjištěním uvedeným v protokolu o kontrole č.j. MMR-60273/2022-25 ze dne 19.9.2022-nelze námitce vyhovět. Dne 29.9.2022 byla KK z MMR doručena Výzva k vrácení peněžních prostředků dotace podle §14f odst. 3 zákona č. 218/2000 Sb., o rozpočtových pravidlech a informace o potvrzené nesrovnalosti č.j. MMR-61684/2022-25 ze dne 26.9.2022-vrácení peněžních prostředků dotace ve výši 3.615,48 Kč.</t>
  </si>
  <si>
    <t>ZZS Karlovarského kraje - agregát Horní Slavkov - 2021</t>
  </si>
  <si>
    <t>ZZS Karlovarského kraje - svolávací systém - 2021</t>
  </si>
  <si>
    <t>MZCR
100%</t>
  </si>
  <si>
    <t>OP VVV
100%</t>
  </si>
  <si>
    <t>7.5. 2021 - 30.6.2022</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</si>
  <si>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Dne 25.5.2018 KSÚS podala odvolání proti platebnímu výměru. Dne 2.8.2022 doručeno Rozhodnutí č.j. MF-23460/2018/1203-3, kterým MFČR zamítlo PV č. 10/2018 a odvod ve výši 393.223 Kč potvrdilo. KSÚS uhradila odvod dne 12.8.2022. Dne 9.9.2022 KSÚS podala žádost o prominutí odvodu za porušení rozpočtové kázně, viz usn. č. RK 1004/09/22 ze dne 5.9.2022.
</t>
    </r>
    <r>
      <rPr>
        <b/>
        <sz val="11"/>
        <rFont val="Calibri"/>
        <family val="2"/>
        <charset val="238"/>
        <scheme val="minor"/>
      </rPr>
      <t>OČEKÁVÁME ROZHODNUTÍ GFŘ O PROMINUTÍ ODVODU.</t>
    </r>
  </si>
  <si>
    <r>
      <t>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Dne 10.5. 2018 doručen platební výměr č. 12/2018 ve výši 37.650 Kč. Dne 25.5.2018 KSÚS podala odvolání proti platebnímu výměru. Dne 2.8.2022 doručeno Rozhodnutí č.j. MF-24128/2018/1203-3, kterým MFČR zamítlo PV č.12/2018 a odvod ve výši 37.650 Kč potvrdilo. KSÚS uhradila odvod dne 12.8.2022.Dne 9.9.2022 KSÚS podala žádost o prominutí odvodu za porušení rozpočtové kázně, viz usn. č. RK 1004/09/22 ze dne 5.9.2022.
OČEKÁVÁME ROZHODNUTÍ GFŘ O PROMINUTÍ ODVODU.</t>
    </r>
    <r>
      <rPr>
        <b/>
        <sz val="11"/>
        <rFont val="Calibri"/>
        <family val="2"/>
        <charset val="238"/>
        <scheme val="minor"/>
      </rPr>
      <t>.</t>
    </r>
  </si>
  <si>
    <t>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Dne 2.8.2022 doručeno Rozhodnutí č.j. MF-24130/2018/1203-3, kterým MFČR zamítlo PV č. 13/2018 a odvod ve výši 337.875 Kč potvrdilo. KSÚS uhradila odvod dne 12.8.2022. Dne 9.9.2022 KSÚS podala žádost o prominutí odvodu za porušení rozpočtové kázně, viz usn. č. RK 1004/09/22 ze dne 5.9.2022.
OČEKÁVÁME ROZHODNUTÍ GFŘ O PROMINUTÍ ODVODU.</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</si>
  <si>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Dne 2.8.2022 doručeno Rozhodnutí č.j. MF-21654/2018/1203-5, kterým MFČR zamítlo PV č. 9/2018 a odvod ve výši 751.433 Kč potvrdilo. KSÚS uhradila odvod dne 12.8.2022.Dne 9.9.2022 KSÚS podala žádost o prominutí odvodu za porušení rozpočtové kázně, viz usn. č. RK 1004/09/22 ze dne 5.9.2022.
</t>
    </r>
    <r>
      <rPr>
        <b/>
        <sz val="11"/>
        <rFont val="Calibri"/>
        <family val="2"/>
        <charset val="238"/>
      </rPr>
      <t>OČEKÁVÁME ROZHODNUTÍ GFŘ O PROMINUTÍ ODVODU.</t>
    </r>
  </si>
  <si>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Dne 25.7.2022 doručeno Rozhodnutí č.j. MF-21655/2018/1203-3, kterým MFČR zamítlo PV č. 8/2018 a odvod ve výši 195.663 Kč potvrdilo. KSÚS uhradila odvod dne 4.8.2022.Dne 9.9.2022 KSÚS podala žádost o prominutí </t>
    </r>
    <r>
      <rPr>
        <b/>
        <sz val="11"/>
        <color rgb="FF000000"/>
        <rFont val="Calibri"/>
        <family val="2"/>
        <charset val="238"/>
      </rPr>
      <t>odvodu za porušení rozpočtové kázně, viz usn. č. RK 1004/09/22 ze dne 5.9.2022.
OČEKÁVÁME ROZHODNUTÍ GFŘ O PROMINUTÍ ODVODU.</t>
    </r>
  </si>
  <si>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rFont val="Calibri"/>
        <family val="2"/>
        <charset val="238"/>
      </rPr>
      <t>9.1.2018 zahájil ÚRR daňové řízení;  10.5. 2018 doručen platební výměr č. 11/2018 ve výši 259.240 Kč, 25.5.2018 KSÚS podala odvolání proti platebnímu výměru.  Dne 9.8.2022 doručeno Rozhodnutí č.j. MF-21942/2018/1203-8, kterým MFČR zamítlo PV č. 11/2018 a odvod ve výši 259.240 Kč potvrdilo. KSÚS uhradila odvod dne12.8.2022.
Dne 9.9.2022 KSÚS podala žádost o prominutí odvodu za porušení rozpočtové kázně, viz usn. č. RK 1004/09/22 ze dne 5.9.2022.</t>
    </r>
    <r>
      <rPr>
        <b/>
        <sz val="11"/>
        <rFont val="Calibri"/>
        <family val="2"/>
        <charset val="238"/>
      </rPr>
      <t xml:space="preserve">
OČEKÁVÁME ROZHODNUTÍ GFŘ O PROMINUTÍ ODVODU.</t>
    </r>
  </si>
  <si>
    <r>
      <rPr>
        <sz val="11"/>
        <rFont val="Calibri"/>
        <family val="2"/>
        <charset val="238"/>
        <scheme val="minor"/>
      </rPr>
      <t>Dne 22.3.2022 doručeny Závěry z administrativního ověření zprávy o realizaci (závěrečná zpráva) - zjištění za nesplnění podmínky naplnění indikátoru 5 25 10 - předpokládaná sankce ve výši 48,89 %, tj. 554.865,32 Kč. Dne 4.5.2022 odeslány prostřednictvím systému připomínky (žádost o přezkum)</t>
    </r>
    <r>
      <rPr>
        <b/>
        <sz val="11"/>
        <rFont val="Calibri"/>
        <family val="2"/>
        <charset val="238"/>
        <scheme val="minor"/>
      </rPr>
      <t>.</t>
    </r>
    <r>
      <rPr>
        <sz val="11"/>
        <rFont val="Calibri"/>
        <family val="2"/>
        <charset val="238"/>
        <scheme val="minor"/>
      </rPr>
      <t xml:space="preserve"> Dne 11.5.2022 doručeno z MŠMT Vyřízení připomínek - zamítnuto.</t>
    </r>
    <r>
      <rPr>
        <b/>
        <sz val="11"/>
        <rFont val="Calibri"/>
        <family val="2"/>
        <charset val="238"/>
        <scheme val="minor"/>
      </rPr>
      <t xml:space="preserve"> D</t>
    </r>
    <r>
      <rPr>
        <sz val="11"/>
        <rFont val="Calibri"/>
        <family val="2"/>
        <charset val="238"/>
        <scheme val="minor"/>
      </rPr>
      <t>ne 13.5.2022 doručena výzva k vrácení části dotace ve výši 554.865,32 Kč se splatností 30 dnů od doručení. Dotace vrácena na KK dne 25.5.2022 a na MŠMT dne 9.6.2022.</t>
    </r>
    <r>
      <rPr>
        <b/>
        <sz val="11"/>
        <rFont val="Calibri"/>
        <family val="2"/>
        <charset val="238"/>
        <scheme val="minor"/>
      </rPr>
      <t xml:space="preserve">
</t>
    </r>
    <r>
      <rPr>
        <sz val="11"/>
        <rFont val="Calibri"/>
        <family val="2"/>
        <charset val="238"/>
        <scheme val="minor"/>
      </rPr>
      <t>Rada KK byla o zjištění v projektu a o dalším postupu informována materiálem předloženým dne 6.6.2022, viz usnesení č. RK 632/06/22. Vrácení dotace proběhlo prostřednictvím bankovního účtu KK dne 9.6.222. Dne 28.6.2022 vyzval odbor finanční ředitele školy k vyhotovení záznamu o škodě a protokolu o škodě. Jednání škodní komise proběhlo dne 21.9.2022.</t>
    </r>
    <r>
      <rPr>
        <b/>
        <sz val="11"/>
        <rFont val="Calibri"/>
        <family val="2"/>
        <charset val="238"/>
        <scheme val="minor"/>
      </rPr>
      <t xml:space="preserve">
Na jednání Rady KK dne 17.10.2022 bude předložen materiál k rozhodnutí o náhradě škody.</t>
    </r>
  </si>
  <si>
    <r>
      <rPr>
        <sz val="11"/>
        <rFont val="Calibri"/>
        <family val="2"/>
        <charset val="238"/>
        <scheme val="minor"/>
      </rPr>
      <t>Dne 27.5.2022 doručeny Závěry z administrativního ověření zprávy o realizaci (závěrečná zpráva) - zjištění za nesplnění podmínky naplnění indikátoru 5 25 10 - předpokládaná sankce 32,76 %, tj. 377.710,68 Kč. Dne 31.5.2022 odeslány prostřednictvím systému připomínky (žádost o přezkum). 
Dne 29.6.2022 doručeno z MŠMT Vyřízení připomínek - zamítnuto. Dne 19.7.2022 doručena výzva k vrácení části dotace ve výši 377.710,68 Kč se splatností 30 dnů od doručení. Dotace vrácena na KK dne 23.7. 2022 a na MŠMT bude vrácena do 18. 8.2022.
Rada KK bude o zjištění v projektu a o dalším postupu informována materiálem předloženým dne 8. 8. 2022. Jednání škodní komise proběhlo dne 23.9.2022.</t>
    </r>
    <r>
      <rPr>
        <b/>
        <sz val="11"/>
        <rFont val="Calibri"/>
        <family val="2"/>
        <charset val="238"/>
        <scheme val="minor"/>
      </rPr>
      <t xml:space="preserve">
Na jednání Rady KK dne 17.10.2022 bude předložen materiál k rozhodnutí o náhradě škody.</t>
    </r>
  </si>
  <si>
    <r>
      <t>Dne 16.3.2022 doručeny Závěry z administrativního ověření zprávy o realizaci (závěrečná zpráva) - zjištění za nesplnění podmínky naplnění indikátoru 5 10 10 - předpokládaná sankce 6 %, tj. 46.763,30 Kč. Dne 25. 3.2022 odeslány prostřednictvím systému připomínky (žádost o přezkum). Dne 23.5.2022 doručeno z MŠMT Vyřízení připomínek čj. MSMT-9751/2022-2 - zamítnuto. Dne 31.5.2022 doručena výzva k vrácení části dotace ve výši 46.763,30 Kč se splatností 30 dnů od doručení. Dotace vrácena na KK dne 27.6.2022 a dne 14.6.2022 na MŠMT.
Rada KK byla o zjištění v projektu informována materiálem dne 27.6.2022, viz usnesení RK 723/06/22. Jednání škodní komise proběhlo dne 30.9.2022.</t>
    </r>
    <r>
      <rPr>
        <b/>
        <sz val="11"/>
        <rFont val="Calibri"/>
        <family val="2"/>
        <charset val="238"/>
        <scheme val="minor"/>
      </rPr>
      <t xml:space="preserve">
Na jednání Rady KK dne 17.10.2022 bude předložen materiál k rozhodnutí o náhradě škody.</t>
    </r>
  </si>
  <si>
    <t>nedodržení termínu předložení dokumentace k závěrečnému vyhodnocení akce - sankce 6% z celkové částky prostředků státního rozpočtu</t>
  </si>
  <si>
    <r>
      <t xml:space="preserve">CRR provedlo kontrolu průběžné zprávy o realizaci projetu, které byla Muzeem Sokolov předložena dne 1. 12. 2021. „Oznámením o ukončení kontroly“ ze dne 14. 6. 2022 CRR sdělilo, že schválilo Zprávu o realizaci projektu – zpráva za partnera bez výhrad. Zároveň CRR sdělilo, že přistoupilo k udělení sankce ve výši 25 % uznatelných výdajů na veřejnou zakázku s názvem „Žula a voda – Propojení komplexů v žulovém masívu Krudum za účelem zpřístupnění s řešením důlních vod“. Proti rozhodnutí kontrolora (CRR) bylo možno do 10 prac. dnů podat  stížnost k Národnímu orgánu (MMR), tj. do 28. 6. 2022. Muzeum Sokolov zaslalo stížnost na MMR dne 23.6.2022.
Rada KK byla o zjištění v projektu a o dalším postupu informována materiálem předloženým dne 11.7.2022, viz usnesení č. RK 792/07/22. Dne 2.8.2022 doručeno z MMR zamítnutí stížnosti, ve kterém byla potvrzena finanční oprava ve výši 25%, tj. 57.814,63 EUR. Tato částka nebude v žádosti o platbu č. 2 proplacena. Finanční postih je v tabulce vypočten za celou veřejnou zakázku a v Kč, tj. 2.743.367,96 Kč (přímé výdaje), a  včetně paušální sazby ve výši 11 % u personálních výdajů  ve výši 301.770,48 Kč a paušální sazby ve výši 15 % u kancelářských a administrativních výdajů ve výši 411.505,19 Kč. Rada KK usnesení č. RK 1006/09/22 vzala na vědomí nepodání správní žaloby.
</t>
    </r>
    <r>
      <rPr>
        <b/>
        <sz val="11"/>
        <rFont val="Calibri"/>
        <family val="2"/>
        <charset val="238"/>
        <scheme val="minor"/>
      </rPr>
      <t>Projekt je v realizaci a konečný finanční postih v Kč bude znám až po finančním vyúčtování projektu se zahraničním leader partnerem a po zohlednění kurzového rozdílu (zisk/ztráta), tj. až v 1. čtvrtletí nebo pololetí roku 2023</t>
    </r>
  </si>
  <si>
    <t xml:space="preserve">MZCR
výzva k vrácení dotace                                    </t>
  </si>
  <si>
    <r>
      <t xml:space="preserve">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27.951,00 Kč
</t>
    </r>
    <r>
      <rPr>
        <b/>
        <sz val="11"/>
        <rFont val="Calibri"/>
        <family val="2"/>
        <charset val="238"/>
        <scheme val="minor"/>
      </rPr>
      <t>Další postup ZZS KK bude předložen Radě KK na jednání dne 17.10.2022.</t>
    </r>
  </si>
  <si>
    <r>
      <t xml:space="preserve">Program 13508 - Podpora rozvoje a obnovy materiálně technického vybavení pro řešení krizových situací.
Dne 2610.2021 rozhodnutí o poskytnutí dotace (změna). V roce 2022 provedena kontrola - zjištěno nedodržení termínu předložení dokumentace k závěrečnému vyhodnocení akce.
Dne 19.9. 2022 doručena výzva k vrácení dotace nebo její části dle § 14f odst. 3 zákona č. 218/200 Sb., o rozpočtových pravidlech, ve výši 28168,80 Kč
</t>
    </r>
    <r>
      <rPr>
        <b/>
        <sz val="11"/>
        <rFont val="Calibri"/>
        <family val="2"/>
        <charset val="238"/>
        <scheme val="minor"/>
      </rPr>
      <t>Další postup ZZS KK bude předložen Radě KK na jednání dne 17.10.2022.</t>
    </r>
    <r>
      <rPr>
        <sz val="11"/>
        <rFont val="Calibri"/>
        <family val="2"/>
        <charset val="238"/>
        <scheme val="minor"/>
      </rPr>
      <t xml:space="preserve">
</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</si>
  <si>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Dne 14.9.2022 proběhlo soudní jednání - žaloba zamítnutá (dosud nedoručená), info do RKK dne 3.10.2022. 
</t>
    </r>
    <r>
      <rPr>
        <b/>
        <sz val="11"/>
        <rFont val="Calibri"/>
        <family val="2"/>
        <charset val="238"/>
        <scheme val="minor"/>
      </rPr>
      <t>OČEKÁVÁME ROZSUDEK KRAJSKÉHO  SOUDU V ÚSTÍ N. LABEM O SPRÁVNÍ ŽALOBĚ (PV č. 21/2015), sp.zn.  16 Af 13/2021 - NÁSLEDNÉ PODÁNÍ KASAČNÍ STÍŽNOSTI
 A ROZSUDKY O SPRÁVNÍCH ŽALOBÁCH VE VĚCI NEPROMINUTÍ ODVODU, sp.zn. 16 AF 3/2022 (PV č.21/2015) a sp.zn. 16 Af 4/2022 (PV č. 22/2015)</t>
    </r>
  </si>
  <si>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Dne 29.4. 2022 byla nečinností žaloba změněna na žalobu zásahovou.</t>
    </r>
    <r>
      <rPr>
        <b/>
        <sz val="11"/>
        <rFont val="Calibri"/>
        <family val="2"/>
        <charset val="238"/>
      </rPr>
      <t xml:space="preserve"> Dne 18.5.2022 doručeno z FÚ pro KK Vyrozumění o přeplatku v celkové výši 5.932.226 Kč, který bude vrácen MMR. 
Dne 27.9.2022 doručen rozsudek Městského soudu v Praze sp. zn. 3 A 36/2021 o žalobě na ochranu před nezákonným zasahem - žalovaný (Finanční úřad pro KK) je povinnen vyplatit částku 5.932.226 Kč a náklady řízení ve výši 14.342 Kč do 1 měsíce. 
OČEKÁVÁME  VRATKU  V CELKOVÉ  VÝŠI 5.932.226 Kč ZA OBA PROJEKTY KSÚS.</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</si>
  <si>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sz val="11"/>
        <color rgb="FF000000"/>
        <rFont val="Calibri"/>
        <family val="2"/>
        <charset val="238"/>
      </rPr>
      <t xml:space="preserve">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Dne 29.4. 2022 byla nečinností žaloba změněna na žalobu zásahovou. </t>
    </r>
    <r>
      <rPr>
        <b/>
        <sz val="11"/>
        <color indexed="8"/>
        <rFont val="Calibri"/>
        <family val="2"/>
        <charset val="238"/>
      </rPr>
      <t>Dne 18.5.2022 doručeno z FÚ pro KK Vyrozumění o přeplatku v celkové výši 5.932.226 Kč, který bude vrácen MMR. 
Dne 27.9.2022 doručen rozsudek Městského soudu v Praze sp. zn. 3 A 36/2021 o žalobě na ochranu před nezákonným zasahem - žalovaný (Finanční úřad pro KK) je povinnen vyplatit částku 5.932.226 Kč a náklady řízení ve výši 14.342 Kč do 1 měsíce. 
OČEKÁVÁME  VRATKU  V CELKOVÉ  VÝŠI 5.932.226 Kč ZA OBA PROJEKTY KSÚS.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</si>
</sst>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9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
      <sz val="11"/>
      <color rgb="FF000000"/>
      <name val="Calibri"/>
      <family val="2"/>
      <charset val="238"/>
    </font>
    <font>
      <b/>
      <sz val="11"/>
      <color rgb="FF000000"/>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35" fillId="0" borderId="0"/>
    <xf numFmtId="0" fontId="33" fillId="0" borderId="0"/>
    <xf numFmtId="0" fontId="36" fillId="0" borderId="0"/>
    <xf numFmtId="0" fontId="37" fillId="0" borderId="0"/>
    <xf numFmtId="0" fontId="32" fillId="0" borderId="0"/>
    <xf numFmtId="0" fontId="31" fillId="0" borderId="0"/>
    <xf numFmtId="0" fontId="30" fillId="0" borderId="0"/>
    <xf numFmtId="0" fontId="29" fillId="0" borderId="0"/>
    <xf numFmtId="0" fontId="28" fillId="0" borderId="0"/>
    <xf numFmtId="0" fontId="28" fillId="0" borderId="0"/>
    <xf numFmtId="0" fontId="28" fillId="0" borderId="0"/>
    <xf numFmtId="0" fontId="27" fillId="0" borderId="0"/>
    <xf numFmtId="0" fontId="27" fillId="0" borderId="0"/>
    <xf numFmtId="0" fontId="27" fillId="0" borderId="0"/>
    <xf numFmtId="0" fontId="26" fillId="0" borderId="0"/>
    <xf numFmtId="0" fontId="26" fillId="0" borderId="0"/>
    <xf numFmtId="0" fontId="26" fillId="0" borderId="0"/>
    <xf numFmtId="0" fontId="25" fillId="0" borderId="0"/>
    <xf numFmtId="0" fontId="25" fillId="0" borderId="0"/>
    <xf numFmtId="0" fontId="24" fillId="0" borderId="0"/>
    <xf numFmtId="0" fontId="24" fillId="0" borderId="0"/>
    <xf numFmtId="0" fontId="24" fillId="0" borderId="0"/>
    <xf numFmtId="0" fontId="23" fillId="0" borderId="0"/>
    <xf numFmtId="0" fontId="23" fillId="0" borderId="0"/>
    <xf numFmtId="0" fontId="22" fillId="0" borderId="0"/>
    <xf numFmtId="0" fontId="22" fillId="0" borderId="0"/>
    <xf numFmtId="0" fontId="22" fillId="0" borderId="0"/>
    <xf numFmtId="0" fontId="22" fillId="0" borderId="0"/>
    <xf numFmtId="0" fontId="21" fillId="0" borderId="0"/>
    <xf numFmtId="0" fontId="21" fillId="0" borderId="0"/>
    <xf numFmtId="0" fontId="20" fillId="0" borderId="0"/>
    <xf numFmtId="0" fontId="20" fillId="0" borderId="0"/>
    <xf numFmtId="0" fontId="19" fillId="0" borderId="0"/>
    <xf numFmtId="0" fontId="19" fillId="0" borderId="0"/>
    <xf numFmtId="0" fontId="19" fillId="0" borderId="0"/>
    <xf numFmtId="0" fontId="19" fillId="0" borderId="0"/>
  </cellStyleXfs>
  <cellXfs count="601">
    <xf numFmtId="0" fontId="0" fillId="0" borderId="0" xfId="0"/>
    <xf numFmtId="0" fontId="39" fillId="0" borderId="30" xfId="0" applyFont="1" applyFill="1" applyBorder="1" applyAlignment="1">
      <alignment vertical="center" wrapText="1"/>
    </xf>
    <xf numFmtId="0" fontId="39" fillId="0" borderId="3" xfId="0" applyFont="1" applyFill="1" applyBorder="1" applyAlignment="1">
      <alignment vertical="center" wrapText="1"/>
    </xf>
    <xf numFmtId="0" fontId="48" fillId="0" borderId="0" xfId="0" applyFont="1" applyFill="1" applyBorder="1" applyAlignment="1"/>
    <xf numFmtId="0" fontId="49" fillId="0" borderId="0" xfId="0" applyFont="1" applyFill="1" applyBorder="1" applyAlignment="1">
      <alignment horizontal="left"/>
    </xf>
    <xf numFmtId="0" fontId="49" fillId="0" borderId="0" xfId="0" applyFont="1" applyFill="1" applyBorder="1" applyAlignment="1">
      <alignment horizontal="right"/>
    </xf>
    <xf numFmtId="0" fontId="50" fillId="0" borderId="0" xfId="0" applyFont="1" applyFill="1" applyBorder="1" applyAlignment="1">
      <alignment horizontal="left"/>
    </xf>
    <xf numFmtId="0" fontId="49" fillId="0" borderId="0" xfId="0" applyFont="1" applyFill="1" applyBorder="1" applyAlignment="1"/>
    <xf numFmtId="0" fontId="51" fillId="0" borderId="0" xfId="0" applyFont="1" applyAlignment="1">
      <alignment horizontal="right"/>
    </xf>
    <xf numFmtId="0" fontId="44" fillId="3" borderId="43" xfId="0" applyFont="1" applyFill="1" applyBorder="1" applyAlignment="1">
      <alignment horizontal="left" vertical="center" wrapText="1"/>
    </xf>
    <xf numFmtId="0" fontId="54" fillId="3" borderId="19" xfId="0" applyFont="1" applyFill="1" applyBorder="1" applyAlignment="1">
      <alignment horizontal="center" vertical="center" wrapText="1"/>
    </xf>
    <xf numFmtId="0" fontId="54" fillId="3" borderId="7" xfId="0" applyFont="1" applyFill="1" applyBorder="1" applyAlignment="1">
      <alignment horizontal="center" vertical="center" wrapText="1"/>
    </xf>
    <xf numFmtId="0" fontId="55" fillId="3" borderId="7" xfId="0" applyFont="1" applyFill="1" applyBorder="1" applyAlignment="1">
      <alignment horizontal="center" vertical="center" wrapText="1"/>
    </xf>
    <xf numFmtId="0" fontId="54" fillId="3" borderId="8" xfId="0" applyFont="1" applyFill="1" applyBorder="1" applyAlignment="1">
      <alignment horizontal="center" vertical="center" wrapText="1"/>
    </xf>
    <xf numFmtId="0" fontId="54" fillId="3" borderId="31" xfId="0" applyFont="1" applyFill="1" applyBorder="1" applyAlignment="1">
      <alignment horizontal="center" vertical="center" wrapText="1"/>
    </xf>
    <xf numFmtId="0" fontId="54" fillId="3" borderId="46" xfId="0" applyFont="1" applyFill="1" applyBorder="1" applyAlignment="1">
      <alignment horizontal="center" vertical="center" wrapText="1"/>
    </xf>
    <xf numFmtId="0" fontId="54" fillId="3" borderId="32" xfId="0" applyFont="1" applyFill="1" applyBorder="1" applyAlignment="1">
      <alignment horizontal="center" vertical="center" wrapText="1"/>
    </xf>
    <xf numFmtId="0" fontId="54" fillId="3" borderId="16" xfId="0" applyFont="1" applyFill="1" applyBorder="1" applyAlignment="1">
      <alignment horizontal="center" vertical="center" wrapText="1"/>
    </xf>
    <xf numFmtId="4" fontId="56" fillId="0" borderId="47" xfId="0" applyNumberFormat="1" applyFont="1" applyFill="1" applyBorder="1" applyAlignment="1">
      <alignment horizontal="right" vertical="center" wrapText="1"/>
    </xf>
    <xf numFmtId="4" fontId="0" fillId="0" borderId="0" xfId="0" applyNumberFormat="1"/>
    <xf numFmtId="4" fontId="57" fillId="0" borderId="22" xfId="0" applyNumberFormat="1" applyFont="1" applyFill="1" applyBorder="1" applyAlignment="1">
      <alignment horizontal="right" vertical="center" wrapText="1"/>
    </xf>
    <xf numFmtId="4" fontId="58" fillId="0" borderId="18" xfId="0" applyNumberFormat="1" applyFont="1" applyFill="1" applyBorder="1" applyAlignment="1">
      <alignment horizontal="right" vertical="top" wrapText="1"/>
    </xf>
    <xf numFmtId="4" fontId="39" fillId="0" borderId="17" xfId="0" applyNumberFormat="1" applyFont="1" applyFill="1" applyBorder="1" applyAlignment="1">
      <alignment horizontal="right" vertical="center"/>
    </xf>
    <xf numFmtId="4" fontId="56" fillId="0" borderId="17" xfId="0" applyNumberFormat="1" applyFont="1" applyFill="1" applyBorder="1" applyAlignment="1">
      <alignment horizontal="right" vertical="center" wrapText="1"/>
    </xf>
    <xf numFmtId="0" fontId="0" fillId="0" borderId="0" xfId="0" applyBorder="1"/>
    <xf numFmtId="4" fontId="56" fillId="0" borderId="22" xfId="0" applyNumberFormat="1" applyFont="1" applyFill="1" applyBorder="1" applyAlignment="1">
      <alignment horizontal="right" vertical="center" wrapText="1"/>
    </xf>
    <xf numFmtId="4" fontId="58" fillId="0" borderId="48" xfId="0" applyNumberFormat="1" applyFont="1" applyFill="1" applyBorder="1" applyAlignment="1">
      <alignment horizontal="right" vertical="top" wrapText="1"/>
    </xf>
    <xf numFmtId="4" fontId="42" fillId="0" borderId="22" xfId="0" applyNumberFormat="1" applyFont="1" applyFill="1" applyBorder="1" applyAlignment="1">
      <alignment vertical="center" wrapText="1"/>
    </xf>
    <xf numFmtId="4" fontId="41" fillId="0" borderId="22" xfId="0" applyNumberFormat="1" applyFont="1" applyFill="1" applyBorder="1" applyAlignment="1">
      <alignment horizontal="right" wrapText="1"/>
    </xf>
    <xf numFmtId="4" fontId="46" fillId="0" borderId="18" xfId="0" applyNumberFormat="1" applyFont="1" applyFill="1" applyBorder="1" applyAlignment="1">
      <alignment horizontal="right" vertical="top" wrapText="1"/>
    </xf>
    <xf numFmtId="4" fontId="39" fillId="0" borderId="15" xfId="0" applyNumberFormat="1" applyFont="1" applyFill="1" applyBorder="1" applyAlignment="1">
      <alignment horizontal="right" vertical="center" wrapText="1"/>
    </xf>
    <xf numFmtId="4" fontId="60" fillId="0" borderId="17" xfId="0" applyNumberFormat="1" applyFont="1" applyFill="1" applyBorder="1" applyAlignment="1">
      <alignment horizontal="right" vertical="center" wrapText="1"/>
    </xf>
    <xf numFmtId="4" fontId="39" fillId="0" borderId="30" xfId="0" applyNumberFormat="1" applyFont="1" applyFill="1" applyBorder="1" applyAlignment="1">
      <alignment horizontal="right" vertical="center" wrapText="1"/>
    </xf>
    <xf numFmtId="4" fontId="42" fillId="0" borderId="17" xfId="0" applyNumberFormat="1" applyFont="1" applyFill="1" applyBorder="1" applyAlignment="1">
      <alignment horizontal="right" vertical="center" wrapText="1"/>
    </xf>
    <xf numFmtId="4" fontId="42" fillId="0" borderId="17" xfId="0" applyNumberFormat="1" applyFont="1" applyFill="1" applyBorder="1" applyAlignment="1">
      <alignment horizontal="right" vertical="center"/>
    </xf>
    <xf numFmtId="4" fontId="39" fillId="0" borderId="30" xfId="0" applyNumberFormat="1" applyFont="1" applyFill="1" applyBorder="1" applyAlignment="1">
      <alignment vertical="center"/>
    </xf>
    <xf numFmtId="4" fontId="39" fillId="0" borderId="20" xfId="0" applyNumberFormat="1" applyFont="1" applyFill="1" applyBorder="1" applyAlignment="1">
      <alignment vertical="center"/>
    </xf>
    <xf numFmtId="0" fontId="40" fillId="0" borderId="30" xfId="0" applyFont="1" applyFill="1" applyBorder="1" applyAlignment="1">
      <alignment vertical="center" wrapText="1"/>
    </xf>
    <xf numFmtId="4" fontId="39" fillId="0" borderId="50" xfId="0" applyNumberFormat="1" applyFont="1" applyFill="1" applyBorder="1" applyAlignment="1">
      <alignment vertical="center"/>
    </xf>
    <xf numFmtId="4" fontId="0" fillId="0" borderId="0" xfId="0" applyNumberFormat="1" applyBorder="1" applyAlignment="1">
      <alignment vertical="center"/>
    </xf>
    <xf numFmtId="0" fontId="34" fillId="0" borderId="56" xfId="0" applyFont="1" applyBorder="1" applyAlignment="1">
      <alignment horizontal="center" vertical="center"/>
    </xf>
    <xf numFmtId="0" fontId="61" fillId="0" borderId="40" xfId="0" applyFont="1" applyFill="1" applyBorder="1" applyAlignment="1">
      <alignment horizontal="right" vertical="center" wrapText="1"/>
    </xf>
    <xf numFmtId="4" fontId="39" fillId="0" borderId="50" xfId="0" applyNumberFormat="1" applyFont="1" applyFill="1" applyBorder="1" applyAlignment="1">
      <alignment horizontal="center" vertical="center"/>
    </xf>
    <xf numFmtId="4" fontId="62" fillId="0" borderId="48" xfId="0" applyNumberFormat="1" applyFont="1" applyFill="1" applyBorder="1" applyAlignment="1">
      <alignment vertical="center"/>
    </xf>
    <xf numFmtId="4" fontId="39" fillId="0" borderId="0" xfId="0" applyNumberFormat="1" applyFont="1" applyFill="1" applyBorder="1" applyAlignment="1">
      <alignment horizontal="center" vertical="center" wrapText="1"/>
    </xf>
    <xf numFmtId="0" fontId="39" fillId="0" borderId="50" xfId="0" applyFont="1" applyFill="1" applyBorder="1" applyAlignment="1">
      <alignment horizontal="center" vertical="center"/>
    </xf>
    <xf numFmtId="0" fontId="34" fillId="0" borderId="55" xfId="0" applyFont="1" applyBorder="1" applyAlignment="1">
      <alignment horizontal="center" vertical="center"/>
    </xf>
    <xf numFmtId="0" fontId="61" fillId="0" borderId="14" xfId="0" applyFont="1" applyFill="1" applyBorder="1" applyAlignment="1">
      <alignment horizontal="right" vertical="center" wrapText="1"/>
    </xf>
    <xf numFmtId="4" fontId="39" fillId="0" borderId="30" xfId="0" applyNumberFormat="1" applyFont="1" applyFill="1" applyBorder="1" applyAlignment="1">
      <alignment horizontal="center" vertical="center"/>
    </xf>
    <xf numFmtId="4" fontId="39" fillId="0" borderId="26" xfId="0" applyNumberFormat="1" applyFont="1" applyFill="1" applyBorder="1" applyAlignment="1">
      <alignment horizontal="center" vertical="center" wrapText="1"/>
    </xf>
    <xf numFmtId="0" fontId="39" fillId="0" borderId="30" xfId="0" applyFont="1" applyFill="1" applyBorder="1" applyAlignment="1">
      <alignment horizontal="center" vertical="center"/>
    </xf>
    <xf numFmtId="0" fontId="34" fillId="0" borderId="28" xfId="0" applyFont="1" applyBorder="1" applyAlignment="1">
      <alignment horizontal="center" vertical="center"/>
    </xf>
    <xf numFmtId="0" fontId="34" fillId="0" borderId="13" xfId="0" applyFont="1" applyBorder="1" applyAlignment="1">
      <alignment horizontal="right" vertical="center" wrapText="1"/>
    </xf>
    <xf numFmtId="4" fontId="39" fillId="0" borderId="59" xfId="0" applyNumberFormat="1" applyFont="1" applyBorder="1" applyAlignment="1">
      <alignment horizontal="center" vertical="center"/>
    </xf>
    <xf numFmtId="4" fontId="66" fillId="0" borderId="24" xfId="0" applyNumberFormat="1" applyFont="1" applyBorder="1" applyAlignment="1">
      <alignment vertical="center"/>
    </xf>
    <xf numFmtId="4" fontId="34"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39" fillId="0" borderId="0" xfId="0" applyFont="1" applyAlignment="1">
      <alignment horizontal="left" vertical="center"/>
    </xf>
    <xf numFmtId="0" fontId="0" fillId="0" borderId="0" xfId="0" applyAlignment="1">
      <alignment horizontal="center" vertical="center"/>
    </xf>
    <xf numFmtId="4" fontId="67" fillId="0" borderId="0" xfId="0" applyNumberFormat="1" applyFont="1" applyAlignment="1">
      <alignment horizontal="center" vertical="center"/>
    </xf>
    <xf numFmtId="4" fontId="0" fillId="0" borderId="0" xfId="0" applyNumberFormat="1" applyAlignment="1">
      <alignment vertical="center"/>
    </xf>
    <xf numFmtId="0" fontId="34" fillId="0" borderId="0" xfId="0" applyFont="1"/>
    <xf numFmtId="0" fontId="34"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39" fillId="0" borderId="0" xfId="0" applyFont="1" applyAlignment="1">
      <alignment horizontal="left"/>
    </xf>
    <xf numFmtId="4" fontId="38" fillId="0" borderId="0" xfId="0" applyNumberFormat="1" applyFont="1" applyBorder="1" applyAlignment="1">
      <alignment horizontal="right" vertical="center" wrapText="1"/>
    </xf>
    <xf numFmtId="10" fontId="38"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62" fillId="0" borderId="0" xfId="0" applyNumberFormat="1" applyFont="1" applyFill="1" applyBorder="1" applyAlignment="1">
      <alignment vertical="center"/>
    </xf>
    <xf numFmtId="4" fontId="63" fillId="0" borderId="0" xfId="0" applyNumberFormat="1" applyFont="1" applyFill="1" applyBorder="1" applyAlignment="1">
      <alignment horizontal="right" vertical="center"/>
    </xf>
    <xf numFmtId="4" fontId="66" fillId="0" borderId="0" xfId="0" applyNumberFormat="1" applyFont="1" applyBorder="1" applyAlignment="1">
      <alignment vertical="center"/>
    </xf>
    <xf numFmtId="4" fontId="34"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69" fillId="0" borderId="0" xfId="0" applyNumberFormat="1" applyFont="1" applyFill="1" applyBorder="1" applyAlignment="1">
      <alignment horizontal="right" vertical="center"/>
    </xf>
    <xf numFmtId="0" fontId="34" fillId="0" borderId="0" xfId="0" applyFont="1" applyFill="1" applyAlignment="1">
      <alignment vertical="center"/>
    </xf>
    <xf numFmtId="0" fontId="39" fillId="0" borderId="27" xfId="0" applyFont="1" applyFill="1" applyBorder="1" applyAlignment="1">
      <alignment vertical="center" wrapText="1"/>
    </xf>
    <xf numFmtId="4" fontId="39" fillId="0" borderId="3" xfId="0" applyNumberFormat="1" applyFont="1" applyFill="1" applyBorder="1" applyAlignment="1">
      <alignment vertical="center"/>
    </xf>
    <xf numFmtId="0" fontId="45" fillId="4" borderId="62" xfId="0" applyFont="1" applyFill="1" applyBorder="1" applyAlignment="1">
      <alignment vertical="center" wrapText="1"/>
    </xf>
    <xf numFmtId="0" fontId="45" fillId="4" borderId="44" xfId="0" applyFont="1" applyFill="1" applyBorder="1" applyAlignment="1">
      <alignment vertical="center" wrapText="1"/>
    </xf>
    <xf numFmtId="0" fontId="54" fillId="4" borderId="7" xfId="0" applyFont="1" applyFill="1" applyBorder="1" applyAlignment="1">
      <alignment horizontal="center" vertical="center" wrapText="1"/>
    </xf>
    <xf numFmtId="0" fontId="54" fillId="4" borderId="7" xfId="0" applyFont="1" applyFill="1" applyBorder="1" applyAlignment="1">
      <alignment horizontal="left" vertical="center" wrapText="1"/>
    </xf>
    <xf numFmtId="0" fontId="54" fillId="4" borderId="8" xfId="0" applyFont="1" applyFill="1" applyBorder="1" applyAlignment="1">
      <alignment horizontal="center" vertical="center" wrapText="1"/>
    </xf>
    <xf numFmtId="0" fontId="54" fillId="4" borderId="31" xfId="0" applyFont="1" applyFill="1" applyBorder="1" applyAlignment="1">
      <alignment horizontal="center" vertical="center" wrapText="1"/>
    </xf>
    <xf numFmtId="0" fontId="54" fillId="4" borderId="29" xfId="0" applyFont="1" applyFill="1" applyBorder="1" applyAlignment="1">
      <alignment horizontal="center" vertical="center" wrapText="1"/>
    </xf>
    <xf numFmtId="0" fontId="54" fillId="4" borderId="19" xfId="0" applyFont="1" applyFill="1" applyBorder="1" applyAlignment="1">
      <alignment horizontal="center" vertical="center" wrapText="1"/>
    </xf>
    <xf numFmtId="4" fontId="39" fillId="2" borderId="30" xfId="0" applyNumberFormat="1" applyFont="1" applyFill="1" applyBorder="1" applyAlignment="1">
      <alignment horizontal="right" vertical="center"/>
    </xf>
    <xf numFmtId="4" fontId="39" fillId="2" borderId="27" xfId="0" applyNumberFormat="1" applyFont="1" applyFill="1" applyBorder="1" applyAlignment="1">
      <alignment horizontal="right" vertical="center"/>
    </xf>
    <xf numFmtId="4" fontId="39" fillId="2" borderId="55" xfId="0" applyNumberFormat="1" applyFont="1" applyFill="1" applyBorder="1" applyAlignment="1">
      <alignment horizontal="right" vertical="center"/>
    </xf>
    <xf numFmtId="0" fontId="39" fillId="0" borderId="0" xfId="0" applyFont="1" applyFill="1" applyBorder="1" applyAlignment="1">
      <alignment vertical="center" wrapText="1"/>
    </xf>
    <xf numFmtId="4" fontId="39" fillId="2" borderId="14" xfId="0" applyNumberFormat="1" applyFont="1" applyFill="1" applyBorder="1" applyAlignment="1">
      <alignment horizontal="right" vertical="center"/>
    </xf>
    <xf numFmtId="4" fontId="34" fillId="4" borderId="64" xfId="0" applyNumberFormat="1" applyFont="1" applyFill="1" applyBorder="1" applyAlignment="1">
      <alignment horizontal="right" vertical="center"/>
    </xf>
    <xf numFmtId="4" fontId="34" fillId="4" borderId="67" xfId="0" applyNumberFormat="1" applyFont="1" applyFill="1" applyBorder="1" applyAlignment="1">
      <alignment horizontal="right" vertical="center"/>
    </xf>
    <xf numFmtId="4" fontId="34" fillId="4" borderId="68" xfId="0" applyNumberFormat="1" applyFont="1" applyFill="1" applyBorder="1" applyAlignment="1">
      <alignment horizontal="right" vertical="center"/>
    </xf>
    <xf numFmtId="4" fontId="34" fillId="4" borderId="63" xfId="0" applyNumberFormat="1" applyFont="1" applyFill="1" applyBorder="1" applyAlignment="1">
      <alignment horizontal="right" vertical="center"/>
    </xf>
    <xf numFmtId="10" fontId="43" fillId="4" borderId="67" xfId="0" applyNumberFormat="1" applyFont="1" applyFill="1" applyBorder="1" applyAlignment="1">
      <alignment horizontal="center" vertical="center" wrapText="1"/>
    </xf>
    <xf numFmtId="0" fontId="34" fillId="0" borderId="4" xfId="0" applyFont="1" applyBorder="1" applyAlignment="1">
      <alignment horizontal="center" vertical="center"/>
    </xf>
    <xf numFmtId="0" fontId="62" fillId="0" borderId="15" xfId="0" applyFont="1" applyFill="1" applyBorder="1" applyAlignment="1">
      <alignment horizontal="right" vertical="center" wrapText="1"/>
    </xf>
    <xf numFmtId="0" fontId="39" fillId="0" borderId="15"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54" xfId="0" applyFont="1" applyFill="1" applyBorder="1" applyAlignment="1">
      <alignment horizontal="center" vertical="center"/>
    </xf>
    <xf numFmtId="0" fontId="39" fillId="0" borderId="54" xfId="0" applyFont="1" applyFill="1" applyBorder="1" applyAlignment="1">
      <alignment horizontal="center" vertical="center"/>
    </xf>
    <xf numFmtId="0" fontId="39" fillId="0" borderId="42" xfId="0" applyFont="1" applyFill="1" applyBorder="1" applyAlignment="1">
      <alignment horizontal="center" vertical="center"/>
    </xf>
    <xf numFmtId="4" fontId="62" fillId="0" borderId="11" xfId="0" applyNumberFormat="1" applyFont="1" applyFill="1" applyBorder="1" applyAlignment="1">
      <alignment vertical="center"/>
    </xf>
    <xf numFmtId="4" fontId="39" fillId="0" borderId="4" xfId="0" applyNumberFormat="1" applyFont="1" applyFill="1" applyBorder="1" applyAlignment="1">
      <alignment horizontal="center" vertical="center" wrapText="1"/>
    </xf>
    <xf numFmtId="4" fontId="39" fillId="0" borderId="42" xfId="0" applyNumberFormat="1" applyFont="1" applyFill="1" applyBorder="1" applyAlignment="1">
      <alignment horizontal="center" vertical="center" wrapText="1"/>
    </xf>
    <xf numFmtId="0" fontId="34" fillId="0" borderId="14" xfId="0" applyFont="1" applyBorder="1" applyAlignment="1">
      <alignment horizontal="right" vertical="center" wrapText="1"/>
    </xf>
    <xf numFmtId="0" fontId="39" fillId="0" borderId="20" xfId="0" applyFont="1" applyBorder="1" applyAlignment="1">
      <alignment horizontal="center" vertical="center"/>
    </xf>
    <xf numFmtId="0" fontId="39" fillId="0" borderId="30" xfId="0" applyFont="1" applyBorder="1" applyAlignment="1">
      <alignment horizontal="center" vertical="center"/>
    </xf>
    <xf numFmtId="4" fontId="66" fillId="0" borderId="27" xfId="0" applyNumberFormat="1" applyFont="1" applyFill="1" applyBorder="1" applyAlignment="1">
      <alignment vertical="center"/>
    </xf>
    <xf numFmtId="4" fontId="34" fillId="0" borderId="2" xfId="0" applyNumberFormat="1" applyFont="1" applyFill="1" applyBorder="1" applyAlignment="1">
      <alignment vertical="center"/>
    </xf>
    <xf numFmtId="0" fontId="72" fillId="0" borderId="0" xfId="0" applyFont="1" applyBorder="1" applyAlignment="1">
      <alignment horizontal="center" vertical="center"/>
    </xf>
    <xf numFmtId="0" fontId="0" fillId="0" borderId="0" xfId="0" applyBorder="1" applyAlignment="1">
      <alignment horizontal="left" vertical="center" wrapText="1"/>
    </xf>
    <xf numFmtId="4" fontId="38" fillId="0" borderId="0" xfId="0" applyNumberFormat="1" applyFont="1" applyFill="1" applyBorder="1" applyAlignment="1">
      <alignment horizontal="right" vertical="center" wrapText="1"/>
    </xf>
    <xf numFmtId="4" fontId="46" fillId="0" borderId="0" xfId="0" applyNumberFormat="1" applyFont="1" applyFill="1" applyBorder="1" applyAlignment="1">
      <alignment horizontal="center" vertical="center"/>
    </xf>
    <xf numFmtId="4" fontId="46" fillId="0" borderId="0" xfId="0" applyNumberFormat="1" applyFont="1" applyBorder="1" applyAlignment="1">
      <alignment vertical="center"/>
    </xf>
    <xf numFmtId="4" fontId="46" fillId="0" borderId="0" xfId="0" applyNumberFormat="1" applyFont="1" applyBorder="1" applyAlignment="1">
      <alignment horizontal="right" vertical="center" wrapText="1"/>
    </xf>
    <xf numFmtId="4" fontId="0" fillId="0" borderId="0" xfId="0" applyNumberFormat="1" applyFill="1"/>
    <xf numFmtId="4" fontId="39" fillId="0" borderId="52" xfId="0" applyNumberFormat="1" applyFont="1" applyFill="1" applyBorder="1" applyAlignment="1">
      <alignment vertical="center"/>
    </xf>
    <xf numFmtId="4" fontId="39" fillId="0" borderId="51" xfId="0" applyNumberFormat="1" applyFont="1" applyFill="1" applyBorder="1" applyAlignment="1">
      <alignment vertical="center"/>
    </xf>
    <xf numFmtId="10" fontId="39" fillId="0" borderId="52" xfId="0" applyNumberFormat="1" applyFont="1" applyFill="1" applyBorder="1" applyAlignment="1">
      <alignment horizontal="center" vertical="center"/>
    </xf>
    <xf numFmtId="0" fontId="39" fillId="0" borderId="52" xfId="0" applyFont="1" applyFill="1" applyBorder="1" applyAlignment="1">
      <alignment vertical="center" wrapText="1"/>
    </xf>
    <xf numFmtId="4" fontId="39" fillId="0" borderId="14" xfId="0" applyNumberFormat="1" applyFont="1" applyFill="1" applyBorder="1" applyAlignment="1">
      <alignment vertical="center" wrapText="1"/>
    </xf>
    <xf numFmtId="0" fontId="70" fillId="0" borderId="0" xfId="0" applyFont="1" applyFill="1"/>
    <xf numFmtId="0" fontId="73" fillId="0" borderId="0" xfId="0" applyFont="1" applyFill="1" applyBorder="1" applyAlignment="1"/>
    <xf numFmtId="10" fontId="39" fillId="0" borderId="30" xfId="0" applyNumberFormat="1" applyFont="1" applyFill="1" applyBorder="1" applyAlignment="1">
      <alignment horizontal="center" vertical="center"/>
    </xf>
    <xf numFmtId="4" fontId="42" fillId="0" borderId="1" xfId="0" applyNumberFormat="1" applyFont="1" applyFill="1" applyBorder="1" applyAlignment="1">
      <alignment horizontal="right" vertical="center"/>
    </xf>
    <xf numFmtId="4" fontId="42" fillId="0" borderId="3" xfId="0" applyNumberFormat="1" applyFont="1" applyFill="1" applyBorder="1" applyAlignment="1">
      <alignment horizontal="right" vertical="center"/>
    </xf>
    <xf numFmtId="0" fontId="34" fillId="3" borderId="68" xfId="0" applyFont="1" applyFill="1" applyBorder="1" applyAlignment="1">
      <alignment horizontal="center" vertical="center"/>
    </xf>
    <xf numFmtId="0" fontId="34" fillId="3" borderId="65" xfId="0" applyFont="1" applyFill="1" applyBorder="1" applyAlignment="1">
      <alignment vertical="center" wrapText="1"/>
    </xf>
    <xf numFmtId="0" fontId="34" fillId="3" borderId="65" xfId="0" applyFont="1" applyFill="1" applyBorder="1" applyAlignment="1">
      <alignment horizontal="left" vertical="center" wrapText="1"/>
    </xf>
    <xf numFmtId="4" fontId="34" fillId="3" borderId="69" xfId="0" applyNumberFormat="1" applyFont="1" applyFill="1" applyBorder="1" applyAlignment="1">
      <alignment horizontal="right" vertical="center"/>
    </xf>
    <xf numFmtId="4" fontId="43" fillId="3" borderId="65" xfId="0" applyNumberFormat="1" applyFont="1" applyFill="1" applyBorder="1" applyAlignment="1">
      <alignment horizontal="left" vertical="center"/>
    </xf>
    <xf numFmtId="4" fontId="34" fillId="3" borderId="67" xfId="0" applyNumberFormat="1" applyFont="1" applyFill="1" applyBorder="1" applyAlignment="1">
      <alignment horizontal="right" vertical="center"/>
    </xf>
    <xf numFmtId="4" fontId="34" fillId="3" borderId="68" xfId="0" applyNumberFormat="1" applyFont="1" applyFill="1" applyBorder="1" applyAlignment="1">
      <alignment horizontal="right" vertical="center"/>
    </xf>
    <xf numFmtId="4" fontId="34" fillId="3" borderId="63" xfId="0" applyNumberFormat="1" applyFont="1" applyFill="1" applyBorder="1" applyAlignment="1">
      <alignment horizontal="right" vertical="center"/>
    </xf>
    <xf numFmtId="10" fontId="34" fillId="3" borderId="67" xfId="0" applyNumberFormat="1" applyFont="1" applyFill="1" applyBorder="1" applyAlignment="1">
      <alignment horizontal="center" vertical="center"/>
    </xf>
    <xf numFmtId="4" fontId="63" fillId="0" borderId="14" xfId="0" applyNumberFormat="1" applyFont="1" applyFill="1" applyBorder="1" applyAlignment="1">
      <alignment horizontal="right" vertical="center"/>
    </xf>
    <xf numFmtId="4" fontId="39" fillId="0" borderId="42" xfId="0" applyNumberFormat="1" applyFont="1" applyFill="1" applyBorder="1" applyAlignment="1">
      <alignment vertical="center"/>
    </xf>
    <xf numFmtId="0" fontId="0" fillId="0" borderId="1" xfId="0" applyBorder="1" applyAlignment="1">
      <alignment horizontal="left" vertical="center" wrapText="1"/>
    </xf>
    <xf numFmtId="0" fontId="78" fillId="0" borderId="0" xfId="0" applyFont="1"/>
    <xf numFmtId="0" fontId="78" fillId="0" borderId="0" xfId="0" applyFont="1" applyAlignment="1">
      <alignment horizontal="right"/>
    </xf>
    <xf numFmtId="0" fontId="79" fillId="5" borderId="11" xfId="0" applyFont="1" applyFill="1" applyBorder="1" applyAlignment="1">
      <alignment horizontal="left" vertical="center" wrapText="1"/>
    </xf>
    <xf numFmtId="0" fontId="79" fillId="5" borderId="5" xfId="0" applyFont="1" applyFill="1" applyBorder="1" applyAlignment="1">
      <alignment horizontal="left" vertical="center" wrapText="1"/>
    </xf>
    <xf numFmtId="0" fontId="79" fillId="5" borderId="4" xfId="0" applyFont="1" applyFill="1" applyBorder="1" applyAlignment="1">
      <alignment horizontal="left" vertical="center" wrapText="1"/>
    </xf>
    <xf numFmtId="4" fontId="81" fillId="4" borderId="56" xfId="0" applyNumberFormat="1" applyFont="1" applyFill="1" applyBorder="1" applyAlignment="1">
      <alignment horizontal="right" vertical="center"/>
    </xf>
    <xf numFmtId="4" fontId="81" fillId="5" borderId="72" xfId="0" applyNumberFormat="1" applyFont="1" applyFill="1" applyBorder="1" applyAlignment="1">
      <alignment horizontal="right" vertical="center"/>
    </xf>
    <xf numFmtId="4" fontId="84" fillId="8" borderId="73" xfId="0" applyNumberFormat="1" applyFont="1" applyFill="1" applyBorder="1" applyAlignment="1">
      <alignment horizontal="right" vertical="center"/>
    </xf>
    <xf numFmtId="4" fontId="81" fillId="5" borderId="60" xfId="0" applyNumberFormat="1" applyFont="1" applyFill="1" applyBorder="1" applyAlignment="1">
      <alignment horizontal="right" vertical="center"/>
    </xf>
    <xf numFmtId="4" fontId="81" fillId="5" borderId="61" xfId="0" applyNumberFormat="1" applyFont="1" applyFill="1" applyBorder="1" applyAlignment="1">
      <alignment horizontal="right" vertical="center"/>
    </xf>
    <xf numFmtId="10" fontId="82" fillId="5" borderId="18" xfId="0" applyNumberFormat="1" applyFont="1" applyFill="1" applyBorder="1" applyAlignment="1">
      <alignment horizontal="center" vertical="center"/>
    </xf>
    <xf numFmtId="0" fontId="0" fillId="0" borderId="74" xfId="0" applyFill="1" applyBorder="1" applyAlignment="1">
      <alignment vertical="center"/>
    </xf>
    <xf numFmtId="10" fontId="85" fillId="0" borderId="0" xfId="0" applyNumberFormat="1" applyFont="1" applyFill="1" applyBorder="1" applyAlignment="1">
      <alignment horizontal="center" vertical="center"/>
    </xf>
    <xf numFmtId="0" fontId="0" fillId="0" borderId="0" xfId="0" applyFill="1" applyBorder="1"/>
    <xf numFmtId="0" fontId="70" fillId="0" borderId="0" xfId="0" applyFont="1" applyFill="1" applyBorder="1" applyAlignment="1">
      <alignment vertical="center"/>
    </xf>
    <xf numFmtId="0" fontId="85" fillId="0" borderId="0" xfId="0" applyFont="1" applyFill="1" applyBorder="1" applyAlignment="1">
      <alignment horizontal="left" vertical="center" wrapText="1"/>
    </xf>
    <xf numFmtId="4" fontId="85" fillId="0" borderId="0" xfId="0" applyNumberFormat="1" applyFont="1" applyFill="1" applyBorder="1" applyAlignment="1">
      <alignment horizontal="right" vertical="center"/>
    </xf>
    <xf numFmtId="0" fontId="86" fillId="0" borderId="0" xfId="0" applyFont="1" applyFill="1" applyBorder="1" applyAlignment="1">
      <alignment horizontal="left" vertical="center" wrapText="1"/>
    </xf>
    <xf numFmtId="4" fontId="86" fillId="0" borderId="0" xfId="0" applyNumberFormat="1" applyFont="1" applyFill="1" applyBorder="1" applyAlignment="1">
      <alignment horizontal="right" vertical="center"/>
    </xf>
    <xf numFmtId="4" fontId="78" fillId="0" borderId="0" xfId="0" applyNumberFormat="1" applyFont="1" applyFill="1" applyBorder="1" applyAlignment="1">
      <alignment horizontal="right" vertical="center"/>
    </xf>
    <xf numFmtId="10" fontId="86" fillId="0" borderId="0" xfId="0" applyNumberFormat="1" applyFont="1" applyFill="1" applyBorder="1" applyAlignment="1">
      <alignment horizontal="center" vertical="center"/>
    </xf>
    <xf numFmtId="0" fontId="78" fillId="0" borderId="0" xfId="0" applyFont="1" applyFill="1" applyBorder="1" applyAlignment="1">
      <alignment horizontal="right"/>
    </xf>
    <xf numFmtId="4" fontId="83" fillId="0" borderId="2" xfId="0" applyNumberFormat="1" applyFont="1" applyFill="1" applyBorder="1" applyAlignment="1">
      <alignment horizontal="right" vertical="center"/>
    </xf>
    <xf numFmtId="4" fontId="84" fillId="0" borderId="2" xfId="0" applyNumberFormat="1" applyFont="1" applyFill="1" applyBorder="1" applyAlignment="1">
      <alignment horizontal="right" vertical="center"/>
    </xf>
    <xf numFmtId="4" fontId="81" fillId="8" borderId="2" xfId="0" applyNumberFormat="1" applyFont="1" applyFill="1" applyBorder="1" applyAlignment="1">
      <alignment horizontal="right" vertical="center"/>
    </xf>
    <xf numFmtId="0" fontId="82" fillId="0" borderId="0" xfId="0" applyFont="1"/>
    <xf numFmtId="10" fontId="82" fillId="0" borderId="0" xfId="0" applyNumberFormat="1" applyFont="1"/>
    <xf numFmtId="0" fontId="82" fillId="0" borderId="1" xfId="0" applyFont="1" applyBorder="1" applyAlignment="1">
      <alignment horizontal="center" vertical="top"/>
    </xf>
    <xf numFmtId="0" fontId="81" fillId="3" borderId="14" xfId="0" applyFont="1" applyFill="1" applyBorder="1" applyAlignment="1">
      <alignment horizontal="left" vertical="center" wrapText="1"/>
    </xf>
    <xf numFmtId="4" fontId="81" fillId="3" borderId="1" xfId="0" applyNumberFormat="1" applyFont="1" applyFill="1" applyBorder="1" applyAlignment="1">
      <alignment horizontal="right" vertical="center"/>
    </xf>
    <xf numFmtId="4" fontId="42" fillId="0" borderId="18" xfId="0" applyNumberFormat="1" applyFont="1" applyFill="1" applyBorder="1" applyAlignment="1">
      <alignment horizontal="right" vertical="center" wrapText="1"/>
    </xf>
    <xf numFmtId="4" fontId="42" fillId="2" borderId="17" xfId="0" applyNumberFormat="1" applyFont="1" applyFill="1" applyBorder="1" applyAlignment="1">
      <alignment vertical="center" wrapText="1"/>
    </xf>
    <xf numFmtId="0" fontId="39" fillId="0" borderId="17" xfId="0" applyFont="1" applyBorder="1" applyAlignment="1">
      <alignment vertical="center" wrapText="1"/>
    </xf>
    <xf numFmtId="4" fontId="42" fillId="0" borderId="62" xfId="0" applyNumberFormat="1" applyFont="1" applyFill="1" applyBorder="1" applyAlignment="1">
      <alignment horizontal="right" vertical="center"/>
    </xf>
    <xf numFmtId="4" fontId="60" fillId="0" borderId="17" xfId="0" applyNumberFormat="1" applyFont="1" applyFill="1" applyBorder="1" applyAlignment="1">
      <alignment vertical="center" wrapText="1"/>
    </xf>
    <xf numFmtId="4" fontId="34" fillId="6" borderId="67" xfId="0" applyNumberFormat="1" applyFont="1" applyFill="1" applyBorder="1" applyAlignment="1">
      <alignment horizontal="right" vertical="center"/>
    </xf>
    <xf numFmtId="4" fontId="0" fillId="0" borderId="0" xfId="0" applyNumberFormat="1" applyFill="1" applyAlignment="1">
      <alignment horizontal="center" vertical="center"/>
    </xf>
    <xf numFmtId="4" fontId="34" fillId="0" borderId="0" xfId="0" applyNumberFormat="1" applyFont="1" applyFill="1" applyAlignment="1">
      <alignment vertical="center"/>
    </xf>
    <xf numFmtId="4" fontId="81" fillId="4" borderId="15" xfId="0" applyNumberFormat="1" applyFont="1" applyFill="1" applyBorder="1" applyAlignment="1">
      <alignment horizontal="right" vertical="center"/>
    </xf>
    <xf numFmtId="0" fontId="80" fillId="5" borderId="31" xfId="0" applyFont="1" applyFill="1" applyBorder="1" applyAlignment="1">
      <alignment horizontal="center" vertical="center" wrapText="1"/>
    </xf>
    <xf numFmtId="0" fontId="80" fillId="5" borderId="19" xfId="0" applyFont="1" applyFill="1" applyBorder="1" applyAlignment="1">
      <alignment horizontal="center" vertical="center" wrapText="1"/>
    </xf>
    <xf numFmtId="0" fontId="80" fillId="5" borderId="7" xfId="0" applyFont="1" applyFill="1" applyBorder="1" applyAlignment="1">
      <alignment horizontal="center" vertical="center" wrapText="1"/>
    </xf>
    <xf numFmtId="0" fontId="80" fillId="5" borderId="8" xfId="0" applyFont="1" applyFill="1" applyBorder="1" applyAlignment="1">
      <alignment horizontal="center" vertical="center" wrapText="1"/>
    </xf>
    <xf numFmtId="4" fontId="82" fillId="0" borderId="24" xfId="0" applyNumberFormat="1" applyFont="1" applyBorder="1" applyAlignment="1">
      <alignment horizontal="center" vertical="center"/>
    </xf>
    <xf numFmtId="10" fontId="82" fillId="0" borderId="24" xfId="0" applyNumberFormat="1" applyFont="1" applyFill="1" applyBorder="1" applyAlignment="1">
      <alignment horizontal="center" vertical="center"/>
    </xf>
    <xf numFmtId="0" fontId="83" fillId="0" borderId="16" xfId="0" applyFont="1" applyFill="1" applyBorder="1" applyAlignment="1">
      <alignment horizontal="left" vertical="center" wrapText="1"/>
    </xf>
    <xf numFmtId="4" fontId="82" fillId="0" borderId="59" xfId="0" applyNumberFormat="1" applyFont="1" applyBorder="1" applyAlignment="1">
      <alignment horizontal="right" vertical="center"/>
    </xf>
    <xf numFmtId="4" fontId="82" fillId="0" borderId="12" xfId="0" applyNumberFormat="1" applyFont="1" applyBorder="1" applyAlignment="1">
      <alignment horizontal="right" vertical="center"/>
    </xf>
    <xf numFmtId="4" fontId="82" fillId="0" borderId="10" xfId="0" applyNumberFormat="1" applyFont="1" applyBorder="1" applyAlignment="1">
      <alignment horizontal="right" vertical="center"/>
    </xf>
    <xf numFmtId="4" fontId="82" fillId="0" borderId="0" xfId="0" applyNumberFormat="1" applyFont="1" applyFill="1" applyBorder="1" applyAlignment="1">
      <alignment horizontal="left" vertical="center" wrapText="1"/>
    </xf>
    <xf numFmtId="0" fontId="81" fillId="0" borderId="0" xfId="0" applyFont="1" applyFill="1" applyBorder="1" applyAlignment="1">
      <alignment horizontal="left" vertical="center" wrapText="1"/>
    </xf>
    <xf numFmtId="4" fontId="81" fillId="0" borderId="0" xfId="0" applyNumberFormat="1" applyFont="1" applyFill="1" applyBorder="1" applyAlignment="1">
      <alignment horizontal="right" vertical="center"/>
    </xf>
    <xf numFmtId="4" fontId="82" fillId="0" borderId="9" xfId="0" applyNumberFormat="1" applyFont="1" applyBorder="1" applyAlignment="1">
      <alignment horizontal="center" vertical="center"/>
    </xf>
    <xf numFmtId="4" fontId="84" fillId="3" borderId="11" xfId="0" applyNumberFormat="1" applyFont="1" applyFill="1" applyBorder="1" applyAlignment="1">
      <alignment horizontal="right" vertical="center"/>
    </xf>
    <xf numFmtId="4" fontId="81" fillId="4" borderId="11" xfId="0" applyNumberFormat="1" applyFont="1" applyFill="1" applyBorder="1" applyAlignment="1">
      <alignment horizontal="right" vertical="center"/>
    </xf>
    <xf numFmtId="0" fontId="80" fillId="5" borderId="22" xfId="0" applyFont="1" applyFill="1" applyBorder="1" applyAlignment="1">
      <alignment horizontal="center" vertical="center" wrapText="1"/>
    </xf>
    <xf numFmtId="4" fontId="81" fillId="4" borderId="71" xfId="0" applyNumberFormat="1" applyFont="1" applyFill="1" applyBorder="1" applyAlignment="1">
      <alignment horizontal="right" vertical="center"/>
    </xf>
    <xf numFmtId="4" fontId="87" fillId="0" borderId="4" xfId="0" applyNumberFormat="1" applyFont="1" applyFill="1" applyBorder="1" applyAlignment="1">
      <alignment horizontal="right" vertical="center"/>
    </xf>
    <xf numFmtId="0" fontId="82" fillId="0" borderId="1" xfId="0" applyFont="1" applyFill="1" applyBorder="1" applyAlignment="1">
      <alignment horizontal="center" vertical="top" wrapText="1"/>
    </xf>
    <xf numFmtId="0" fontId="51" fillId="0" borderId="0" xfId="0" applyFont="1" applyFill="1"/>
    <xf numFmtId="0" fontId="81" fillId="0" borderId="0" xfId="0" applyFont="1"/>
    <xf numFmtId="0" fontId="81" fillId="0" borderId="0" xfId="0" applyFont="1" applyFill="1" applyBorder="1" applyAlignment="1">
      <alignment vertical="center"/>
    </xf>
    <xf numFmtId="4" fontId="84" fillId="8" borderId="71" xfId="0" applyNumberFormat="1" applyFont="1" applyFill="1" applyBorder="1" applyAlignment="1">
      <alignment horizontal="right" vertical="center"/>
    </xf>
    <xf numFmtId="4" fontId="88" fillId="0" borderId="2" xfId="0" applyNumberFormat="1" applyFont="1" applyFill="1" applyBorder="1" applyAlignment="1">
      <alignment horizontal="right" vertical="center"/>
    </xf>
    <xf numFmtId="4" fontId="81" fillId="0" borderId="2" xfId="0" applyNumberFormat="1" applyFont="1" applyFill="1" applyBorder="1" applyAlignment="1">
      <alignment horizontal="right" vertical="center"/>
    </xf>
    <xf numFmtId="0" fontId="81" fillId="4" borderId="13" xfId="0" applyFont="1" applyFill="1" applyBorder="1" applyAlignment="1">
      <alignment horizontal="left" vertical="center" wrapText="1"/>
    </xf>
    <xf numFmtId="4" fontId="81" fillId="4" borderId="59" xfId="0" applyNumberFormat="1" applyFont="1" applyFill="1" applyBorder="1" applyAlignment="1">
      <alignment horizontal="right" vertical="center"/>
    </xf>
    <xf numFmtId="4" fontId="81" fillId="4" borderId="70" xfId="0" applyNumberFormat="1" applyFont="1" applyFill="1" applyBorder="1" applyAlignment="1">
      <alignment horizontal="right" vertical="center"/>
    </xf>
    <xf numFmtId="4" fontId="81" fillId="4" borderId="10" xfId="0" applyNumberFormat="1" applyFont="1" applyFill="1" applyBorder="1" applyAlignment="1">
      <alignment horizontal="right" vertical="center"/>
    </xf>
    <xf numFmtId="4" fontId="81" fillId="4" borderId="9" xfId="0" applyNumberFormat="1" applyFont="1" applyFill="1" applyBorder="1" applyAlignment="1">
      <alignment horizontal="right" vertical="center"/>
    </xf>
    <xf numFmtId="165" fontId="81" fillId="4" borderId="18" xfId="0" applyNumberFormat="1" applyFont="1" applyFill="1" applyBorder="1" applyAlignment="1">
      <alignment horizontal="center" vertical="center"/>
    </xf>
    <xf numFmtId="165" fontId="81" fillId="4" borderId="24" xfId="0" applyNumberFormat="1" applyFont="1" applyFill="1" applyBorder="1" applyAlignment="1">
      <alignment horizontal="center" vertical="center"/>
    </xf>
    <xf numFmtId="0" fontId="84" fillId="0" borderId="14" xfId="0" applyFont="1" applyFill="1" applyBorder="1" applyAlignment="1">
      <alignment horizontal="left" vertical="center" wrapText="1"/>
    </xf>
    <xf numFmtId="4" fontId="84" fillId="0" borderId="30" xfId="0" applyNumberFormat="1" applyFont="1" applyFill="1" applyBorder="1" applyAlignment="1">
      <alignment horizontal="right" vertical="center"/>
    </xf>
    <xf numFmtId="4" fontId="84" fillId="0" borderId="55" xfId="0" applyNumberFormat="1" applyFont="1" applyFill="1" applyBorder="1" applyAlignment="1">
      <alignment horizontal="right" vertical="center"/>
    </xf>
    <xf numFmtId="4" fontId="84" fillId="0" borderId="1" xfId="0" applyNumberFormat="1" applyFont="1" applyFill="1" applyBorder="1" applyAlignment="1">
      <alignment horizontal="right" vertical="center"/>
    </xf>
    <xf numFmtId="4" fontId="84" fillId="0" borderId="20" xfId="0" applyNumberFormat="1" applyFont="1" applyFill="1" applyBorder="1" applyAlignment="1">
      <alignment horizontal="right" vertical="center"/>
    </xf>
    <xf numFmtId="165" fontId="84" fillId="0" borderId="17" xfId="0" applyNumberFormat="1" applyFont="1" applyFill="1" applyBorder="1" applyAlignment="1">
      <alignment horizontal="center" vertical="center"/>
    </xf>
    <xf numFmtId="0" fontId="89" fillId="0" borderId="0" xfId="0" applyFont="1"/>
    <xf numFmtId="4" fontId="39" fillId="0" borderId="30" xfId="0" applyNumberFormat="1" applyFont="1" applyFill="1" applyBorder="1" applyAlignment="1">
      <alignment vertical="center" wrapText="1"/>
    </xf>
    <xf numFmtId="4" fontId="39" fillId="0" borderId="42" xfId="0" applyNumberFormat="1" applyFont="1" applyFill="1" applyBorder="1" applyAlignment="1">
      <alignment vertical="center" wrapText="1"/>
    </xf>
    <xf numFmtId="0" fontId="39" fillId="0" borderId="42" xfId="0" applyFont="1" applyFill="1" applyBorder="1" applyAlignment="1">
      <alignment vertical="center" wrapText="1"/>
    </xf>
    <xf numFmtId="0" fontId="0" fillId="0" borderId="0" xfId="0" applyFill="1" applyAlignment="1">
      <alignment horizontal="right"/>
    </xf>
    <xf numFmtId="0" fontId="39" fillId="0" borderId="0" xfId="0" applyFont="1" applyFill="1" applyAlignment="1">
      <alignment horizontal="left"/>
    </xf>
    <xf numFmtId="4" fontId="42" fillId="0" borderId="0" xfId="0" applyNumberFormat="1" applyFont="1" applyFill="1" applyBorder="1" applyAlignment="1">
      <alignment vertical="center"/>
    </xf>
    <xf numFmtId="4" fontId="42" fillId="0" borderId="27" xfId="0" applyNumberFormat="1" applyFont="1" applyFill="1" applyBorder="1" applyAlignment="1">
      <alignment horizontal="right" vertical="center"/>
    </xf>
    <xf numFmtId="4" fontId="39" fillId="0" borderId="30" xfId="0" applyNumberFormat="1" applyFont="1" applyFill="1" applyBorder="1" applyAlignment="1">
      <alignment horizontal="right" vertical="center"/>
    </xf>
    <xf numFmtId="4" fontId="39" fillId="0" borderId="2" xfId="0" applyNumberFormat="1" applyFont="1" applyFill="1" applyBorder="1" applyAlignment="1">
      <alignment horizontal="right" vertical="center"/>
    </xf>
    <xf numFmtId="4" fontId="89" fillId="0" borderId="0" xfId="0" applyNumberFormat="1" applyFont="1"/>
    <xf numFmtId="4" fontId="83" fillId="7" borderId="27" xfId="0" applyNumberFormat="1" applyFont="1" applyFill="1" applyBorder="1" applyAlignment="1">
      <alignment horizontal="right" vertical="center"/>
    </xf>
    <xf numFmtId="4" fontId="83" fillId="7" borderId="29" xfId="0" applyNumberFormat="1" applyFont="1" applyFill="1" applyBorder="1" applyAlignment="1">
      <alignment horizontal="right" vertical="center"/>
    </xf>
    <xf numFmtId="4" fontId="39" fillId="0" borderId="42" xfId="0" applyNumberFormat="1" applyFont="1" applyFill="1" applyBorder="1" applyAlignment="1">
      <alignment horizontal="right" vertical="center" wrapText="1"/>
    </xf>
    <xf numFmtId="0" fontId="44" fillId="4" borderId="52" xfId="0" applyFont="1" applyFill="1" applyBorder="1" applyAlignment="1">
      <alignment vertical="center" wrapText="1"/>
    </xf>
    <xf numFmtId="0" fontId="39" fillId="0" borderId="52" xfId="0" applyFont="1" applyFill="1" applyBorder="1" applyAlignment="1">
      <alignment horizontal="left" vertical="center" wrapText="1"/>
    </xf>
    <xf numFmtId="0" fontId="39" fillId="0" borderId="50" xfId="0" applyFont="1" applyFill="1" applyBorder="1" applyAlignment="1">
      <alignment horizontal="left" vertical="center" wrapText="1"/>
    </xf>
    <xf numFmtId="0" fontId="44" fillId="3" borderId="17" xfId="0" applyFont="1" applyFill="1" applyBorder="1" applyAlignment="1">
      <alignment horizontal="left" vertical="center" wrapText="1"/>
    </xf>
    <xf numFmtId="0" fontId="44" fillId="3" borderId="44"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45" xfId="0" applyFont="1" applyFill="1" applyBorder="1" applyAlignment="1">
      <alignment vertical="center" wrapText="1"/>
    </xf>
    <xf numFmtId="4" fontId="20" fillId="0" borderId="42" xfId="0" applyNumberFormat="1" applyFont="1" applyFill="1" applyBorder="1" applyAlignment="1">
      <alignment vertical="center"/>
    </xf>
    <xf numFmtId="10" fontId="20" fillId="0" borderId="42" xfId="0" applyNumberFormat="1" applyFont="1" applyFill="1" applyBorder="1" applyAlignment="1">
      <alignment horizontal="center" vertical="center"/>
    </xf>
    <xf numFmtId="0" fontId="20" fillId="0" borderId="1" xfId="0" applyFont="1" applyFill="1" applyBorder="1" applyAlignment="1">
      <alignment vertical="center" wrapText="1"/>
    </xf>
    <xf numFmtId="0" fontId="20" fillId="0" borderId="26" xfId="0" applyFont="1" applyFill="1" applyBorder="1" applyAlignment="1">
      <alignment vertical="center" wrapText="1"/>
    </xf>
    <xf numFmtId="4" fontId="20" fillId="0" borderId="30" xfId="0" applyNumberFormat="1" applyFont="1" applyFill="1" applyBorder="1" applyAlignment="1">
      <alignment horizontal="right" vertical="center" wrapText="1"/>
    </xf>
    <xf numFmtId="4" fontId="20" fillId="0" borderId="20" xfId="0" applyNumberFormat="1" applyFont="1" applyFill="1" applyBorder="1" applyAlignment="1">
      <alignment horizontal="right" vertical="center" wrapText="1"/>
    </xf>
    <xf numFmtId="10" fontId="20" fillId="0" borderId="52" xfId="0" applyNumberFormat="1" applyFont="1" applyFill="1" applyBorder="1" applyAlignment="1">
      <alignment vertical="center"/>
    </xf>
    <xf numFmtId="4" fontId="20" fillId="0" borderId="14" xfId="0" applyNumberFormat="1" applyFont="1" applyFill="1" applyBorder="1" applyAlignment="1">
      <alignment horizontal="right" vertical="center" wrapText="1"/>
    </xf>
    <xf numFmtId="0" fontId="20" fillId="0" borderId="26" xfId="0" applyFont="1" applyFill="1" applyBorder="1" applyAlignment="1">
      <alignment horizontal="left" vertical="center" wrapText="1"/>
    </xf>
    <xf numFmtId="10" fontId="20" fillId="0" borderId="30" xfId="0" applyNumberFormat="1" applyFont="1" applyFill="1" applyBorder="1" applyAlignment="1">
      <alignment horizontal="center" vertical="center"/>
    </xf>
    <xf numFmtId="0" fontId="20" fillId="0" borderId="2" xfId="0" applyFont="1" applyFill="1" applyBorder="1" applyAlignment="1">
      <alignment horizontal="left" vertical="center" wrapText="1"/>
    </xf>
    <xf numFmtId="4" fontId="20" fillId="0" borderId="14" xfId="0" applyNumberFormat="1" applyFont="1" applyFill="1" applyBorder="1" applyAlignment="1">
      <alignment horizontal="right" vertical="center"/>
    </xf>
    <xf numFmtId="0" fontId="20" fillId="0" borderId="22" xfId="0" applyFont="1" applyFill="1" applyBorder="1" applyAlignment="1">
      <alignment horizontal="center" vertical="center"/>
    </xf>
    <xf numFmtId="0" fontId="20" fillId="0" borderId="3" xfId="0" applyFont="1" applyFill="1" applyBorder="1" applyAlignment="1">
      <alignment vertical="center"/>
    </xf>
    <xf numFmtId="0" fontId="20" fillId="0" borderId="3" xfId="0" applyFont="1" applyFill="1" applyBorder="1" applyAlignment="1">
      <alignment vertical="center" wrapText="1"/>
    </xf>
    <xf numFmtId="0" fontId="20" fillId="0" borderId="21" xfId="0" applyFont="1" applyFill="1" applyBorder="1" applyAlignment="1">
      <alignment horizontal="left" vertical="center" wrapText="1"/>
    </xf>
    <xf numFmtId="4" fontId="20" fillId="0" borderId="15" xfId="0" applyNumberFormat="1" applyFont="1" applyFill="1" applyBorder="1" applyAlignment="1">
      <alignment vertical="center"/>
    </xf>
    <xf numFmtId="0" fontId="20" fillId="0" borderId="5" xfId="0" applyFont="1" applyFill="1" applyBorder="1" applyAlignment="1">
      <alignment vertical="center" wrapText="1"/>
    </xf>
    <xf numFmtId="0" fontId="20" fillId="0" borderId="22" xfId="31" applyFont="1" applyFill="1" applyBorder="1" applyAlignment="1">
      <alignment horizontal="center" vertical="center" wrapText="1"/>
    </xf>
    <xf numFmtId="0" fontId="20" fillId="0" borderId="3" xfId="31" applyFont="1" applyFill="1" applyBorder="1" applyAlignment="1">
      <alignment vertical="center" wrapText="1"/>
    </xf>
    <xf numFmtId="4" fontId="20" fillId="0" borderId="30" xfId="0" applyNumberFormat="1" applyFont="1" applyFill="1" applyBorder="1" applyAlignment="1">
      <alignment vertical="center"/>
    </xf>
    <xf numFmtId="4" fontId="20" fillId="0" borderId="55" xfId="0" applyNumberFormat="1" applyFont="1" applyFill="1" applyBorder="1" applyAlignment="1">
      <alignment vertical="center"/>
    </xf>
    <xf numFmtId="4" fontId="20" fillId="0" borderId="14" xfId="0" applyNumberFormat="1" applyFont="1" applyFill="1" applyBorder="1" applyAlignment="1">
      <alignment vertical="center"/>
    </xf>
    <xf numFmtId="0" fontId="20" fillId="0" borderId="3" xfId="0" applyFont="1" applyBorder="1" applyAlignment="1">
      <alignment vertical="center" wrapText="1"/>
    </xf>
    <xf numFmtId="0" fontId="20" fillId="0" borderId="4" xfId="0" applyFont="1" applyFill="1" applyBorder="1" applyAlignment="1">
      <alignment horizontal="left" vertical="center" wrapText="1"/>
    </xf>
    <xf numFmtId="0" fontId="20" fillId="0" borderId="6" xfId="0" applyFont="1" applyFill="1" applyBorder="1" applyAlignment="1">
      <alignment horizontal="left" vertical="center" wrapText="1"/>
    </xf>
    <xf numFmtId="4" fontId="20" fillId="0" borderId="30" xfId="0" applyNumberFormat="1" applyFont="1" applyFill="1" applyBorder="1" applyAlignment="1">
      <alignment horizontal="right" vertical="center"/>
    </xf>
    <xf numFmtId="4" fontId="20" fillId="0" borderId="1" xfId="0" applyNumberFormat="1" applyFont="1" applyFill="1" applyBorder="1" applyAlignment="1">
      <alignment horizontal="right" vertical="center"/>
    </xf>
    <xf numFmtId="10" fontId="20" fillId="0" borderId="52" xfId="0" applyNumberFormat="1" applyFont="1" applyFill="1" applyBorder="1" applyAlignment="1">
      <alignment horizontal="center" vertical="center"/>
    </xf>
    <xf numFmtId="4" fontId="20" fillId="0" borderId="30" xfId="0" applyNumberFormat="1" applyFont="1" applyBorder="1" applyAlignment="1">
      <alignment horizontal="right" vertical="center"/>
    </xf>
    <xf numFmtId="4" fontId="20" fillId="0" borderId="3" xfId="0" applyNumberFormat="1" applyFont="1" applyFill="1" applyBorder="1" applyAlignment="1">
      <alignment horizontal="right" vertical="center"/>
    </xf>
    <xf numFmtId="4" fontId="20" fillId="0" borderId="74" xfId="0" applyNumberFormat="1" applyFont="1" applyFill="1" applyBorder="1" applyAlignment="1">
      <alignment horizontal="right" vertical="center"/>
    </xf>
    <xf numFmtId="0" fontId="20" fillId="0" borderId="24" xfId="31" applyFont="1" applyFill="1" applyBorder="1" applyAlignment="1">
      <alignment horizontal="center" vertical="center" wrapText="1"/>
    </xf>
    <xf numFmtId="0" fontId="20" fillId="0" borderId="10" xfId="0" applyFont="1" applyFill="1" applyBorder="1" applyAlignment="1">
      <alignment vertical="center" wrapText="1"/>
    </xf>
    <xf numFmtId="4" fontId="42" fillId="0" borderId="18" xfId="0" applyNumberFormat="1" applyFont="1" applyFill="1" applyBorder="1" applyAlignment="1">
      <alignment vertical="center" wrapText="1"/>
    </xf>
    <xf numFmtId="4" fontId="39" fillId="0" borderId="15" xfId="0" applyNumberFormat="1" applyFont="1" applyFill="1" applyBorder="1" applyAlignment="1">
      <alignment vertical="center" wrapText="1"/>
    </xf>
    <xf numFmtId="0" fontId="43" fillId="0" borderId="42" xfId="0" applyFont="1" applyFill="1" applyBorder="1" applyAlignment="1">
      <alignment vertical="center" wrapText="1"/>
    </xf>
    <xf numFmtId="0" fontId="20" fillId="3" borderId="65" xfId="0" applyFont="1" applyFill="1" applyBorder="1" applyAlignment="1">
      <alignment horizontal="left" vertical="center" wrapText="1"/>
    </xf>
    <xf numFmtId="0" fontId="20" fillId="3" borderId="65" xfId="0" applyFont="1" applyFill="1" applyBorder="1" applyAlignment="1">
      <alignment horizontal="left" vertical="center"/>
    </xf>
    <xf numFmtId="0" fontId="20" fillId="3" borderId="65" xfId="0" applyFont="1" applyFill="1" applyBorder="1" applyAlignment="1">
      <alignment horizontal="center" vertical="center"/>
    </xf>
    <xf numFmtId="0" fontId="20" fillId="3" borderId="66" xfId="0" applyFont="1" applyFill="1" applyBorder="1" applyAlignment="1">
      <alignment horizontal="center" vertical="center"/>
    </xf>
    <xf numFmtId="0" fontId="20" fillId="3" borderId="67" xfId="0" applyFont="1" applyFill="1" applyBorder="1" applyAlignment="1">
      <alignment horizontal="center" vertical="center"/>
    </xf>
    <xf numFmtId="0" fontId="20" fillId="0" borderId="42" xfId="0" applyFont="1" applyBorder="1" applyAlignment="1">
      <alignment horizontal="center" vertical="center"/>
    </xf>
    <xf numFmtId="0" fontId="20" fillId="0" borderId="50" xfId="0" applyFont="1" applyBorder="1" applyAlignment="1">
      <alignment horizontal="center" vertical="center"/>
    </xf>
    <xf numFmtId="0" fontId="20" fillId="0" borderId="59" xfId="0" applyFont="1" applyBorder="1" applyAlignment="1">
      <alignment horizontal="center" vertical="center"/>
    </xf>
    <xf numFmtId="0" fontId="20" fillId="0" borderId="31" xfId="0" applyFont="1" applyBorder="1" applyAlignment="1">
      <alignment horizontal="center" vertical="center"/>
    </xf>
    <xf numFmtId="4" fontId="20" fillId="0" borderId="0" xfId="0" applyNumberFormat="1" applyFont="1" applyFill="1" applyBorder="1" applyAlignment="1">
      <alignment horizontal="center" vertical="center"/>
    </xf>
    <xf numFmtId="0" fontId="20" fillId="2" borderId="1" xfId="0" applyFont="1" applyFill="1" applyBorder="1" applyAlignment="1">
      <alignment vertical="center" wrapText="1"/>
    </xf>
    <xf numFmtId="4" fontId="20" fillId="0" borderId="1" xfId="0" applyNumberFormat="1" applyFont="1" applyFill="1" applyBorder="1" applyAlignment="1">
      <alignment vertical="center"/>
    </xf>
    <xf numFmtId="0" fontId="39" fillId="0" borderId="26" xfId="32" applyFont="1" applyBorder="1" applyAlignment="1">
      <alignment vertical="center" wrapText="1"/>
    </xf>
    <xf numFmtId="4" fontId="20" fillId="2" borderId="30" xfId="0" applyNumberFormat="1" applyFont="1" applyFill="1" applyBorder="1" applyAlignment="1">
      <alignment vertical="center"/>
    </xf>
    <xf numFmtId="4" fontId="20" fillId="0" borderId="26" xfId="0" applyNumberFormat="1" applyFont="1" applyBorder="1" applyAlignment="1">
      <alignment vertical="center"/>
    </xf>
    <xf numFmtId="10" fontId="20" fillId="0" borderId="30" xfId="0" applyNumberFormat="1" applyFont="1" applyBorder="1" applyAlignment="1">
      <alignment vertical="center"/>
    </xf>
    <xf numFmtId="0" fontId="20" fillId="2" borderId="1" xfId="0" applyFont="1" applyFill="1" applyBorder="1" applyAlignment="1">
      <alignment horizontal="left" vertical="center" wrapText="1"/>
    </xf>
    <xf numFmtId="4" fontId="20" fillId="2" borderId="2" xfId="0" applyNumberFormat="1" applyFont="1" applyFill="1" applyBorder="1" applyAlignment="1">
      <alignment horizontal="right" vertical="center"/>
    </xf>
    <xf numFmtId="10" fontId="20" fillId="0" borderId="30" xfId="0" applyNumberFormat="1" applyFont="1" applyBorder="1" applyAlignment="1">
      <alignment horizontal="center" vertical="center"/>
    </xf>
    <xf numFmtId="0" fontId="20" fillId="2" borderId="2" xfId="0" applyFont="1" applyFill="1" applyBorder="1" applyAlignment="1">
      <alignment horizontal="left" vertical="center" wrapText="1"/>
    </xf>
    <xf numFmtId="0" fontId="20" fillId="2" borderId="49" xfId="0" applyFont="1" applyFill="1" applyBorder="1" applyAlignment="1">
      <alignment horizontal="left" vertical="center" wrapText="1"/>
    </xf>
    <xf numFmtId="0" fontId="20" fillId="2" borderId="23" xfId="0" applyFont="1" applyFill="1" applyBorder="1" applyAlignment="1">
      <alignment horizontal="left" vertical="center" wrapText="1"/>
    </xf>
    <xf numFmtId="4" fontId="20" fillId="0" borderId="26" xfId="0" applyNumberFormat="1" applyFont="1" applyFill="1" applyBorder="1" applyAlignment="1">
      <alignment horizontal="right" vertical="center"/>
    </xf>
    <xf numFmtId="0" fontId="20" fillId="4" borderId="66" xfId="0" applyFont="1" applyFill="1" applyBorder="1" applyAlignment="1">
      <alignment horizontal="center" vertical="center"/>
    </xf>
    <xf numFmtId="0" fontId="20" fillId="0" borderId="11" xfId="0" applyFont="1" applyBorder="1" applyAlignment="1">
      <alignment horizontal="center" vertical="center"/>
    </xf>
    <xf numFmtId="4" fontId="20" fillId="0" borderId="30" xfId="0" applyNumberFormat="1" applyFont="1" applyBorder="1" applyAlignment="1">
      <alignment horizontal="center" vertical="center"/>
    </xf>
    <xf numFmtId="0" fontId="20" fillId="0" borderId="27" xfId="0" applyFont="1" applyBorder="1" applyAlignment="1">
      <alignment horizontal="center" vertical="center"/>
    </xf>
    <xf numFmtId="0" fontId="20" fillId="0" borderId="0" xfId="0" applyFont="1" applyBorder="1" applyAlignment="1">
      <alignment vertical="center" wrapText="1"/>
    </xf>
    <xf numFmtId="0" fontId="20" fillId="0" borderId="0" xfId="0" applyFont="1" applyBorder="1" applyAlignment="1">
      <alignment horizontal="center" vertical="center"/>
    </xf>
    <xf numFmtId="4" fontId="20" fillId="0" borderId="0" xfId="0" applyNumberFormat="1" applyFont="1" applyBorder="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horizontal="center" vertical="center"/>
    </xf>
    <xf numFmtId="0" fontId="70" fillId="0" borderId="0" xfId="0" applyFont="1"/>
    <xf numFmtId="0" fontId="39" fillId="0" borderId="1" xfId="0" applyFont="1" applyFill="1" applyBorder="1" applyAlignment="1">
      <alignment vertical="center" wrapText="1"/>
    </xf>
    <xf numFmtId="0" fontId="39" fillId="0" borderId="1" xfId="0" applyFont="1" applyBorder="1" applyAlignment="1">
      <alignment vertical="center" wrapText="1"/>
    </xf>
    <xf numFmtId="4" fontId="39" fillId="0" borderId="1" xfId="0" applyNumberFormat="1" applyFont="1" applyFill="1" applyBorder="1" applyAlignment="1">
      <alignment vertical="center" wrapText="1"/>
    </xf>
    <xf numFmtId="4" fontId="81" fillId="4" borderId="18" xfId="0" applyNumberFormat="1" applyFont="1" applyFill="1" applyBorder="1" applyAlignment="1">
      <alignment horizontal="right" vertical="center"/>
    </xf>
    <xf numFmtId="4" fontId="84" fillId="0" borderId="17" xfId="0" applyNumberFormat="1" applyFont="1" applyFill="1" applyBorder="1" applyAlignment="1">
      <alignment horizontal="right" vertical="center"/>
    </xf>
    <xf numFmtId="4" fontId="81" fillId="4" borderId="24" xfId="0" applyNumberFormat="1" applyFont="1" applyFill="1" applyBorder="1" applyAlignment="1">
      <alignment horizontal="right" vertical="center"/>
    </xf>
    <xf numFmtId="4" fontId="81" fillId="5" borderId="47" xfId="0" applyNumberFormat="1" applyFont="1" applyFill="1" applyBorder="1" applyAlignment="1">
      <alignment horizontal="right" vertical="center"/>
    </xf>
    <xf numFmtId="4" fontId="60" fillId="0" borderId="18" xfId="0" applyNumberFormat="1" applyFont="1" applyFill="1" applyBorder="1" applyAlignment="1">
      <alignment vertical="center" wrapText="1"/>
    </xf>
    <xf numFmtId="0" fontId="20" fillId="0" borderId="17" xfId="31" applyFont="1" applyFill="1" applyBorder="1" applyAlignment="1">
      <alignment horizontal="center" vertical="center" wrapText="1"/>
    </xf>
    <xf numFmtId="0" fontId="20" fillId="0" borderId="1" xfId="31" applyFont="1" applyFill="1" applyBorder="1" applyAlignment="1">
      <alignment vertical="center" wrapText="1"/>
    </xf>
    <xf numFmtId="164" fontId="46" fillId="0" borderId="1" xfId="0" applyNumberFormat="1" applyFont="1" applyFill="1" applyBorder="1" applyAlignment="1">
      <alignment vertical="center" wrapText="1"/>
    </xf>
    <xf numFmtId="0" fontId="39" fillId="0" borderId="26" xfId="0" applyFont="1" applyFill="1" applyBorder="1" applyAlignment="1">
      <alignment vertical="center" wrapText="1"/>
    </xf>
    <xf numFmtId="0" fontId="15" fillId="0" borderId="1" xfId="31" applyFont="1" applyFill="1" applyBorder="1" applyAlignment="1">
      <alignment vertical="center" wrapText="1"/>
    </xf>
    <xf numFmtId="0" fontId="15" fillId="0" borderId="1" xfId="0" applyFont="1" applyFill="1" applyBorder="1" applyAlignment="1">
      <alignment vertical="center" wrapText="1"/>
    </xf>
    <xf numFmtId="0" fontId="43" fillId="0" borderId="30" xfId="0" applyFont="1" applyFill="1" applyBorder="1" applyAlignment="1">
      <alignment vertical="center" wrapText="1"/>
    </xf>
    <xf numFmtId="0" fontId="14" fillId="0" borderId="3" xfId="0" applyFont="1" applyFill="1" applyBorder="1" applyAlignment="1">
      <alignment vertical="center" wrapText="1"/>
    </xf>
    <xf numFmtId="164" fontId="39" fillId="0" borderId="1" xfId="0" applyNumberFormat="1" applyFont="1" applyFill="1" applyBorder="1" applyAlignment="1">
      <alignment vertical="center" wrapText="1"/>
    </xf>
    <xf numFmtId="0" fontId="13" fillId="0" borderId="1" xfId="0" applyFont="1" applyFill="1" applyBorder="1" applyAlignment="1">
      <alignment vertical="center" wrapText="1"/>
    </xf>
    <xf numFmtId="10" fontId="39" fillId="0" borderId="42" xfId="0" applyNumberFormat="1" applyFont="1" applyFill="1" applyBorder="1" applyAlignment="1">
      <alignment horizontal="center" vertical="center"/>
    </xf>
    <xf numFmtId="0" fontId="14" fillId="0" borderId="1" xfId="31" applyFont="1" applyFill="1" applyBorder="1" applyAlignment="1">
      <alignment vertical="center" wrapText="1"/>
    </xf>
    <xf numFmtId="0" fontId="14" fillId="0" borderId="1" xfId="0" applyFont="1" applyFill="1" applyBorder="1" applyAlignment="1">
      <alignment vertical="center" wrapText="1"/>
    </xf>
    <xf numFmtId="0" fontId="12" fillId="0" borderId="1" xfId="31" applyFont="1" applyFill="1" applyBorder="1" applyAlignment="1">
      <alignment vertical="center" wrapText="1"/>
    </xf>
    <xf numFmtId="0" fontId="12" fillId="0" borderId="1" xfId="0" applyFont="1" applyFill="1" applyBorder="1" applyAlignment="1">
      <alignment vertical="center" wrapText="1"/>
    </xf>
    <xf numFmtId="0" fontId="11" fillId="0" borderId="10" xfId="31" applyFont="1" applyFill="1" applyBorder="1" applyAlignment="1">
      <alignment vertical="center" wrapText="1"/>
    </xf>
    <xf numFmtId="0" fontId="10" fillId="0" borderId="3" xfId="0" applyFont="1" applyFill="1" applyBorder="1" applyAlignment="1">
      <alignment vertical="center" wrapText="1"/>
    </xf>
    <xf numFmtId="4" fontId="42" fillId="0" borderId="17" xfId="0" applyNumberFormat="1" applyFont="1" applyFill="1" applyBorder="1" applyAlignment="1">
      <alignment vertical="center" wrapText="1"/>
    </xf>
    <xf numFmtId="0" fontId="8" fillId="0" borderId="30" xfId="0" applyFont="1" applyFill="1" applyBorder="1" applyAlignment="1">
      <alignment vertical="center" wrapText="1"/>
    </xf>
    <xf numFmtId="0" fontId="7" fillId="0" borderId="30" xfId="0" applyFont="1" applyFill="1" applyBorder="1" applyAlignment="1">
      <alignment vertical="center" wrapText="1"/>
    </xf>
    <xf numFmtId="0" fontId="91" fillId="0" borderId="0" xfId="0" applyFont="1" applyFill="1" applyAlignment="1">
      <alignment horizontal="right"/>
    </xf>
    <xf numFmtId="4" fontId="42" fillId="0" borderId="22" xfId="0" applyNumberFormat="1" applyFont="1" applyFill="1" applyBorder="1" applyAlignment="1">
      <alignment horizontal="right" vertical="center" wrapText="1"/>
    </xf>
    <xf numFmtId="0" fontId="6" fillId="0" borderId="1" xfId="0" applyFont="1" applyFill="1" applyBorder="1" applyAlignment="1">
      <alignment vertical="center" wrapText="1"/>
    </xf>
    <xf numFmtId="0" fontId="6" fillId="0" borderId="3" xfId="0" applyFont="1" applyFill="1" applyBorder="1" applyAlignment="1">
      <alignment vertical="center" wrapText="1"/>
    </xf>
    <xf numFmtId="0" fontId="4" fillId="0" borderId="26" xfId="0" applyFont="1" applyFill="1" applyBorder="1" applyAlignment="1">
      <alignment horizontal="left" vertical="center" wrapText="1"/>
    </xf>
    <xf numFmtId="4" fontId="20" fillId="0" borderId="49" xfId="0" applyNumberFormat="1" applyFont="1" applyFill="1" applyBorder="1" applyAlignment="1">
      <alignment horizontal="right" vertical="center"/>
    </xf>
    <xf numFmtId="4" fontId="20" fillId="0" borderId="50" xfId="0" applyNumberFormat="1" applyFont="1" applyFill="1" applyBorder="1" applyAlignment="1">
      <alignment horizontal="right" vertical="center"/>
    </xf>
    <xf numFmtId="0" fontId="20" fillId="0" borderId="48" xfId="31" applyFont="1" applyFill="1" applyBorder="1" applyAlignment="1">
      <alignment horizontal="center" vertical="center" wrapText="1"/>
    </xf>
    <xf numFmtId="4" fontId="20" fillId="0" borderId="23" xfId="0" applyNumberFormat="1" applyFont="1" applyFill="1" applyBorder="1" applyAlignment="1">
      <alignment horizontal="right" vertical="center" wrapText="1"/>
    </xf>
    <xf numFmtId="0" fontId="3" fillId="0" borderId="23"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4" borderId="9" xfId="0" applyFont="1" applyFill="1" applyBorder="1" applyAlignment="1">
      <alignment horizontal="center" vertical="center"/>
    </xf>
    <xf numFmtId="0" fontId="20" fillId="4" borderId="13" xfId="0" applyFont="1" applyFill="1" applyBorder="1" applyAlignment="1">
      <alignment horizontal="center" vertical="center"/>
    </xf>
    <xf numFmtId="0" fontId="0" fillId="0" borderId="7" xfId="0" applyBorder="1" applyAlignment="1">
      <alignment horizontal="left" vertical="center" wrapText="1"/>
    </xf>
    <xf numFmtId="10" fontId="20" fillId="0" borderId="55" xfId="0" applyNumberFormat="1" applyFont="1" applyBorder="1" applyAlignment="1">
      <alignment horizontal="center" vertical="center"/>
    </xf>
    <xf numFmtId="0" fontId="20" fillId="4" borderId="58" xfId="0" applyFont="1" applyFill="1" applyBorder="1" applyAlignment="1">
      <alignment horizontal="center" vertical="center"/>
    </xf>
    <xf numFmtId="0" fontId="39" fillId="0" borderId="19" xfId="0" applyFont="1" applyFill="1" applyBorder="1" applyAlignment="1">
      <alignment vertical="center" wrapText="1"/>
    </xf>
    <xf numFmtId="0" fontId="11" fillId="0" borderId="1" xfId="31" applyFont="1" applyFill="1" applyBorder="1" applyAlignment="1">
      <alignment vertical="center" wrapText="1"/>
    </xf>
    <xf numFmtId="0" fontId="9" fillId="0" borderId="1" xfId="0" applyFont="1" applyFill="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vertical="center" wrapText="1"/>
    </xf>
    <xf numFmtId="0" fontId="5" fillId="0" borderId="1" xfId="0" applyFont="1" applyFill="1" applyBorder="1" applyAlignment="1">
      <alignment vertical="center" wrapText="1"/>
    </xf>
    <xf numFmtId="0" fontId="20" fillId="0" borderId="1" xfId="31"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4" fontId="60" fillId="0" borderId="27" xfId="0" applyNumberFormat="1" applyFont="1" applyFill="1" applyBorder="1" applyAlignment="1">
      <alignment horizontal="right" vertical="center"/>
    </xf>
    <xf numFmtId="4" fontId="60" fillId="2" borderId="0" xfId="0" applyNumberFormat="1" applyFont="1" applyFill="1" applyBorder="1" applyAlignment="1">
      <alignment horizontal="right" vertical="center"/>
    </xf>
    <xf numFmtId="0" fontId="2" fillId="0" borderId="30" xfId="0" applyFont="1" applyFill="1" applyBorder="1" applyAlignment="1">
      <alignment vertical="center" wrapText="1"/>
    </xf>
    <xf numFmtId="4" fontId="81" fillId="3" borderId="0" xfId="0" applyNumberFormat="1" applyFont="1" applyFill="1" applyBorder="1" applyAlignment="1">
      <alignment horizontal="right" vertical="center"/>
    </xf>
    <xf numFmtId="4" fontId="81" fillId="3" borderId="15" xfId="0" applyNumberFormat="1" applyFont="1" applyFill="1" applyBorder="1" applyAlignment="1">
      <alignment horizontal="right" vertical="center"/>
    </xf>
    <xf numFmtId="4" fontId="81" fillId="3" borderId="50" xfId="0" applyNumberFormat="1" applyFont="1" applyFill="1" applyBorder="1" applyAlignment="1">
      <alignment horizontal="right" vertical="center"/>
    </xf>
    <xf numFmtId="4" fontId="81" fillId="3" borderId="42" xfId="0" applyNumberFormat="1" applyFont="1" applyFill="1" applyBorder="1" applyAlignment="1">
      <alignment horizontal="right" vertical="center"/>
    </xf>
    <xf numFmtId="165" fontId="81" fillId="3" borderId="48" xfId="0" applyNumberFormat="1" applyFont="1" applyFill="1" applyBorder="1" applyAlignment="1">
      <alignment horizontal="center" vertical="center"/>
    </xf>
    <xf numFmtId="165" fontId="81" fillId="3" borderId="18" xfId="0" applyNumberFormat="1" applyFont="1" applyFill="1" applyBorder="1" applyAlignment="1">
      <alignment horizontal="center" vertical="center"/>
    </xf>
    <xf numFmtId="4" fontId="81" fillId="3" borderId="75" xfId="0" applyNumberFormat="1" applyFont="1" applyFill="1" applyBorder="1" applyAlignment="1">
      <alignment horizontal="right" vertical="center"/>
    </xf>
    <xf numFmtId="4" fontId="81" fillId="3" borderId="76" xfId="0" applyNumberFormat="1" applyFont="1" applyFill="1" applyBorder="1" applyAlignment="1">
      <alignment horizontal="right" vertical="center"/>
    </xf>
    <xf numFmtId="4" fontId="84" fillId="0" borderId="2" xfId="0" applyNumberFormat="1" applyFont="1" applyFill="1" applyBorder="1" applyAlignment="1">
      <alignment horizontal="left" vertical="center"/>
    </xf>
    <xf numFmtId="4" fontId="84" fillId="0" borderId="14" xfId="0" applyNumberFormat="1" applyFont="1" applyFill="1" applyBorder="1" applyAlignment="1">
      <alignment horizontal="left" vertical="center"/>
    </xf>
    <xf numFmtId="4" fontId="84" fillId="0" borderId="27" xfId="0" applyNumberFormat="1" applyFont="1" applyFill="1" applyBorder="1" applyAlignment="1">
      <alignment horizontal="left" vertical="center"/>
    </xf>
    <xf numFmtId="4" fontId="82" fillId="0" borderId="1" xfId="0" applyNumberFormat="1" applyFont="1" applyFill="1" applyBorder="1" applyAlignment="1">
      <alignment horizontal="left" vertical="center" wrapText="1"/>
    </xf>
    <xf numFmtId="4" fontId="82" fillId="0" borderId="27" xfId="0" applyNumberFormat="1" applyFont="1" applyFill="1" applyBorder="1" applyAlignment="1">
      <alignment horizontal="left" vertical="center" wrapText="1"/>
    </xf>
    <xf numFmtId="4" fontId="83" fillId="0" borderId="14" xfId="0" applyNumberFormat="1" applyFont="1" applyFill="1" applyBorder="1" applyAlignment="1">
      <alignment horizontal="left" vertical="center"/>
    </xf>
    <xf numFmtId="4" fontId="83" fillId="0" borderId="27" xfId="0" applyNumberFormat="1" applyFont="1" applyFill="1" applyBorder="1" applyAlignment="1">
      <alignment horizontal="left" vertical="center"/>
    </xf>
    <xf numFmtId="4" fontId="88" fillId="0" borderId="14" xfId="0" applyNumberFormat="1" applyFont="1" applyFill="1" applyBorder="1" applyAlignment="1">
      <alignment horizontal="left" vertical="center" wrapText="1"/>
    </xf>
    <xf numFmtId="4" fontId="88" fillId="0" borderId="27" xfId="0" applyNumberFormat="1" applyFont="1" applyFill="1" applyBorder="1" applyAlignment="1">
      <alignment horizontal="left" vertical="center" wrapText="1"/>
    </xf>
    <xf numFmtId="0" fontId="81" fillId="0" borderId="23"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5" borderId="2" xfId="0" applyFont="1" applyFill="1" applyBorder="1" applyAlignment="1">
      <alignment horizontal="left" vertical="center" wrapText="1"/>
    </xf>
    <xf numFmtId="0" fontId="81" fillId="5" borderId="14" xfId="0" applyFont="1" applyFill="1" applyBorder="1" applyAlignment="1">
      <alignment horizontal="left" vertical="center" wrapText="1"/>
    </xf>
    <xf numFmtId="0" fontId="81" fillId="5" borderId="27" xfId="0" applyFont="1" applyFill="1" applyBorder="1" applyAlignment="1">
      <alignment horizontal="left" vertical="center" wrapText="1"/>
    </xf>
    <xf numFmtId="4" fontId="81" fillId="3" borderId="52" xfId="0" applyNumberFormat="1" applyFont="1" applyFill="1" applyBorder="1" applyAlignment="1">
      <alignment horizontal="right" vertical="center"/>
    </xf>
    <xf numFmtId="4" fontId="81" fillId="3" borderId="59" xfId="0" applyNumberFormat="1" applyFont="1" applyFill="1" applyBorder="1" applyAlignment="1">
      <alignment horizontal="right" vertical="center"/>
    </xf>
    <xf numFmtId="4" fontId="81" fillId="3" borderId="22" xfId="0" applyNumberFormat="1" applyFont="1" applyFill="1" applyBorder="1" applyAlignment="1">
      <alignment horizontal="right" vertical="center"/>
    </xf>
    <xf numFmtId="4" fontId="81" fillId="3" borderId="24" xfId="0" applyNumberFormat="1" applyFont="1" applyFill="1" applyBorder="1" applyAlignment="1">
      <alignment horizontal="right" vertical="center"/>
    </xf>
    <xf numFmtId="4" fontId="81" fillId="3" borderId="44" xfId="0" applyNumberFormat="1" applyFont="1" applyFill="1" applyBorder="1" applyAlignment="1">
      <alignment horizontal="right" vertical="center"/>
    </xf>
    <xf numFmtId="4" fontId="81" fillId="3" borderId="25" xfId="0" applyNumberFormat="1" applyFont="1" applyFill="1" applyBorder="1" applyAlignment="1">
      <alignment horizontal="right" vertical="center"/>
    </xf>
    <xf numFmtId="165" fontId="81" fillId="3" borderId="22" xfId="0" applyNumberFormat="1" applyFont="1" applyFill="1" applyBorder="1" applyAlignment="1">
      <alignment horizontal="center" vertical="center"/>
    </xf>
    <xf numFmtId="165" fontId="81" fillId="3" borderId="24" xfId="0" applyNumberFormat="1" applyFont="1" applyFill="1" applyBorder="1" applyAlignment="1">
      <alignment horizontal="center" vertical="center"/>
    </xf>
    <xf numFmtId="4" fontId="81" fillId="0" borderId="14" xfId="0" applyNumberFormat="1" applyFont="1" applyFill="1" applyBorder="1" applyAlignment="1">
      <alignment horizontal="left" vertical="center"/>
    </xf>
    <xf numFmtId="4" fontId="81" fillId="0" borderId="27" xfId="0" applyNumberFormat="1" applyFont="1" applyFill="1" applyBorder="1" applyAlignment="1">
      <alignment horizontal="left" vertical="center"/>
    </xf>
    <xf numFmtId="4" fontId="87" fillId="0" borderId="14" xfId="0" applyNumberFormat="1" applyFont="1" applyFill="1" applyBorder="1" applyAlignment="1">
      <alignment horizontal="left" vertical="center" wrapText="1"/>
    </xf>
    <xf numFmtId="4" fontId="87" fillId="0" borderId="27" xfId="0" applyNumberFormat="1" applyFont="1" applyFill="1" applyBorder="1" applyAlignment="1">
      <alignment horizontal="left" vertical="center" wrapText="1"/>
    </xf>
    <xf numFmtId="0" fontId="81" fillId="0" borderId="9" xfId="0" applyFont="1" applyBorder="1" applyAlignment="1">
      <alignment horizontal="left" vertical="center" wrapText="1"/>
    </xf>
    <xf numFmtId="0" fontId="81" fillId="0" borderId="13" xfId="0" applyFont="1" applyBorder="1" applyAlignment="1">
      <alignment horizontal="left" vertical="center" wrapText="1"/>
    </xf>
    <xf numFmtId="0" fontId="81" fillId="5" borderId="60" xfId="0" applyFont="1" applyFill="1" applyBorder="1" applyAlignment="1">
      <alignment horizontal="left" vertical="center" wrapText="1"/>
    </xf>
    <xf numFmtId="0" fontId="81" fillId="5" borderId="61" xfId="0" applyFont="1" applyFill="1" applyBorder="1" applyAlignment="1">
      <alignment horizontal="left" vertical="center" wrapText="1"/>
    </xf>
    <xf numFmtId="0" fontId="34" fillId="0" borderId="0" xfId="0" applyFont="1" applyFill="1" applyBorder="1" applyAlignment="1">
      <alignment horizontal="left" wrapText="1"/>
    </xf>
    <xf numFmtId="0" fontId="81" fillId="0" borderId="6" xfId="0" applyFont="1" applyFill="1" applyBorder="1" applyAlignment="1">
      <alignment horizontal="center" vertical="center" wrapText="1"/>
    </xf>
    <xf numFmtId="0" fontId="81" fillId="0" borderId="4" xfId="0" applyFont="1" applyFill="1" applyBorder="1" applyAlignment="1">
      <alignment horizontal="center" vertical="center" wrapText="1"/>
    </xf>
    <xf numFmtId="0" fontId="81" fillId="0" borderId="1" xfId="0" applyFont="1" applyBorder="1" applyAlignment="1">
      <alignment horizontal="left" vertical="top" wrapText="1"/>
    </xf>
    <xf numFmtId="0" fontId="82" fillId="0" borderId="1" xfId="0" applyFont="1" applyBorder="1" applyAlignment="1">
      <alignment horizontal="left" vertical="top" wrapText="1"/>
    </xf>
    <xf numFmtId="0" fontId="82" fillId="0" borderId="2" xfId="0" applyFont="1" applyBorder="1" applyAlignment="1">
      <alignment horizontal="left" vertical="top" wrapText="1"/>
    </xf>
    <xf numFmtId="0" fontId="82" fillId="0" borderId="14" xfId="0" applyFont="1" applyBorder="1" applyAlignment="1">
      <alignment horizontal="left" vertical="top" wrapText="1"/>
    </xf>
    <xf numFmtId="0" fontId="82" fillId="0" borderId="27" xfId="0" applyFont="1" applyBorder="1" applyAlignment="1">
      <alignment horizontal="left" vertical="top" wrapText="1"/>
    </xf>
    <xf numFmtId="0" fontId="68" fillId="0" borderId="0" xfId="0" applyFont="1" applyAlignment="1">
      <alignment horizontal="center" wrapText="1"/>
    </xf>
    <xf numFmtId="0" fontId="79" fillId="5" borderId="1" xfId="0" applyFont="1" applyFill="1" applyBorder="1" applyAlignment="1">
      <alignment horizontal="left" vertical="center" wrapText="1"/>
    </xf>
    <xf numFmtId="0" fontId="79" fillId="5" borderId="2" xfId="0" applyFont="1" applyFill="1" applyBorder="1" applyAlignment="1">
      <alignment horizontal="left" vertical="center" wrapText="1"/>
    </xf>
    <xf numFmtId="0" fontId="79" fillId="5" borderId="30" xfId="0" applyFont="1" applyFill="1" applyBorder="1" applyAlignment="1">
      <alignment horizontal="left" vertical="center" wrapText="1"/>
    </xf>
    <xf numFmtId="0" fontId="79" fillId="5" borderId="55" xfId="0" applyFont="1" applyFill="1" applyBorder="1" applyAlignment="1">
      <alignment horizontal="center" vertical="center" wrapText="1"/>
    </xf>
    <xf numFmtId="0" fontId="79" fillId="5" borderId="14" xfId="0" applyFont="1" applyFill="1" applyBorder="1" applyAlignment="1">
      <alignment horizontal="center" vertical="center" wrapText="1"/>
    </xf>
    <xf numFmtId="0" fontId="79" fillId="5" borderId="20" xfId="0" applyFont="1" applyFill="1" applyBorder="1" applyAlignment="1">
      <alignment horizontal="center" vertical="center" wrapText="1"/>
    </xf>
    <xf numFmtId="0" fontId="79" fillId="5" borderId="17" xfId="0" applyFont="1" applyFill="1" applyBorder="1" applyAlignment="1">
      <alignment horizontal="left" vertical="center" wrapText="1"/>
    </xf>
    <xf numFmtId="0" fontId="80" fillId="5" borderId="8" xfId="0" applyFont="1" applyFill="1" applyBorder="1" applyAlignment="1">
      <alignment horizontal="center" vertical="center" wrapText="1"/>
    </xf>
    <xf numFmtId="0" fontId="80" fillId="5" borderId="16" xfId="0" applyFont="1" applyFill="1" applyBorder="1" applyAlignment="1">
      <alignment horizontal="center" vertical="center" wrapText="1"/>
    </xf>
    <xf numFmtId="0" fontId="81" fillId="4" borderId="5" xfId="0" applyFont="1" applyFill="1" applyBorder="1" applyAlignment="1">
      <alignment horizontal="left" vertical="center" wrapText="1"/>
    </xf>
    <xf numFmtId="0" fontId="81" fillId="4" borderId="4" xfId="0" applyFont="1" applyFill="1" applyBorder="1" applyAlignment="1">
      <alignment horizontal="left" vertical="center" wrapText="1"/>
    </xf>
    <xf numFmtId="0" fontId="81" fillId="3" borderId="23" xfId="0" applyFont="1" applyFill="1" applyBorder="1" applyAlignment="1">
      <alignment horizontal="left" vertical="center" wrapText="1"/>
    </xf>
    <xf numFmtId="0" fontId="81" fillId="3" borderId="53" xfId="0" applyFont="1" applyFill="1" applyBorder="1" applyAlignment="1">
      <alignment horizontal="left" vertical="center" wrapText="1"/>
    </xf>
    <xf numFmtId="4" fontId="81" fillId="3" borderId="57" xfId="0" applyNumberFormat="1" applyFont="1" applyFill="1" applyBorder="1" applyAlignment="1">
      <alignment horizontal="right" vertical="center"/>
    </xf>
    <xf numFmtId="4" fontId="81" fillId="3" borderId="56" xfId="0" applyNumberFormat="1" applyFont="1" applyFill="1" applyBorder="1" applyAlignment="1">
      <alignment horizontal="right" vertical="center"/>
    </xf>
    <xf numFmtId="0" fontId="83" fillId="7" borderId="2" xfId="0" applyFont="1" applyFill="1" applyBorder="1" applyAlignment="1">
      <alignment horizontal="left" vertical="center" wrapText="1"/>
    </xf>
    <xf numFmtId="0" fontId="83" fillId="7" borderId="20" xfId="0" applyFont="1" applyFill="1" applyBorder="1" applyAlignment="1">
      <alignment horizontal="left" vertical="center" wrapText="1"/>
    </xf>
    <xf numFmtId="0" fontId="44" fillId="4" borderId="3" xfId="0" applyFont="1" applyFill="1" applyBorder="1" applyAlignment="1">
      <alignment horizontal="center" vertical="center" textRotation="90" wrapText="1"/>
    </xf>
    <xf numFmtId="0" fontId="44" fillId="4" borderId="5" xfId="0" applyFont="1" applyFill="1" applyBorder="1" applyAlignment="1">
      <alignment horizontal="center" vertical="center" textRotation="90" wrapText="1"/>
    </xf>
    <xf numFmtId="0" fontId="44" fillId="4" borderId="1" xfId="0" applyFont="1" applyFill="1" applyBorder="1" applyAlignment="1">
      <alignment vertical="center" wrapText="1"/>
    </xf>
    <xf numFmtId="0" fontId="44" fillId="4" borderId="3" xfId="0" applyFont="1" applyFill="1" applyBorder="1" applyAlignment="1">
      <alignment vertical="center" wrapText="1"/>
    </xf>
    <xf numFmtId="0" fontId="0" fillId="0" borderId="5" xfId="0" applyBorder="1" applyAlignment="1">
      <alignment vertical="center" wrapText="1"/>
    </xf>
    <xf numFmtId="0" fontId="44" fillId="4" borderId="22" xfId="0" applyFont="1" applyFill="1" applyBorder="1" applyAlignment="1">
      <alignment vertical="center" wrapText="1"/>
    </xf>
    <xf numFmtId="0" fontId="44" fillId="4" borderId="48" xfId="0" applyFont="1" applyFill="1" applyBorder="1" applyAlignment="1">
      <alignment vertical="center" wrapText="1"/>
    </xf>
    <xf numFmtId="0" fontId="44" fillId="4" borderId="2" xfId="0" applyFont="1" applyFill="1" applyBorder="1" applyAlignment="1">
      <alignment vertical="center" wrapText="1"/>
    </xf>
    <xf numFmtId="0" fontId="44" fillId="4" borderId="6" xfId="0" applyFont="1" applyFill="1" applyBorder="1" applyAlignment="1">
      <alignment vertical="center" wrapText="1"/>
    </xf>
    <xf numFmtId="0" fontId="44" fillId="4" borderId="30" xfId="0" applyFont="1" applyFill="1" applyBorder="1" applyAlignment="1">
      <alignment vertical="center" wrapText="1"/>
    </xf>
    <xf numFmtId="0" fontId="44" fillId="4" borderId="52" xfId="0" applyFont="1" applyFill="1" applyBorder="1" applyAlignment="1">
      <alignmen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4" fontId="39" fillId="0" borderId="3" xfId="0" applyNumberFormat="1" applyFont="1" applyFill="1" applyBorder="1" applyAlignment="1">
      <alignment horizontal="left" vertical="center"/>
    </xf>
    <xf numFmtId="4" fontId="39" fillId="0" borderId="5" xfId="0" applyNumberFormat="1" applyFont="1" applyFill="1" applyBorder="1" applyAlignment="1">
      <alignment horizontal="left" vertical="center"/>
    </xf>
    <xf numFmtId="0" fontId="34" fillId="4" borderId="55"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20" xfId="0" applyFont="1" applyFill="1" applyBorder="1" applyAlignment="1">
      <alignment horizontal="center" vertical="center" wrapText="1"/>
    </xf>
    <xf numFmtId="0" fontId="44" fillId="4" borderId="50" xfId="0" applyFont="1" applyFill="1" applyBorder="1" applyAlignment="1">
      <alignment vertical="center" wrapText="1"/>
    </xf>
    <xf numFmtId="0" fontId="52" fillId="4" borderId="1" xfId="0" applyFont="1" applyFill="1" applyBorder="1" applyAlignment="1">
      <alignment horizontal="left" vertical="center" wrapText="1"/>
    </xf>
    <xf numFmtId="0" fontId="52" fillId="4" borderId="3" xfId="0" applyFont="1" applyFill="1" applyBorder="1" applyAlignment="1">
      <alignment horizontal="left" vertical="center" wrapText="1"/>
    </xf>
    <xf numFmtId="4" fontId="39" fillId="0" borderId="44" xfId="0" applyNumberFormat="1" applyFont="1" applyFill="1" applyBorder="1" applyAlignment="1">
      <alignment horizontal="right" vertical="center" wrapText="1"/>
    </xf>
    <xf numFmtId="4" fontId="39" fillId="0" borderId="45" xfId="0" applyNumberFormat="1" applyFont="1" applyFill="1" applyBorder="1" applyAlignment="1">
      <alignment horizontal="right" vertical="center" wrapText="1"/>
    </xf>
    <xf numFmtId="10" fontId="20" fillId="0" borderId="52" xfId="0" applyNumberFormat="1" applyFont="1" applyBorder="1" applyAlignment="1">
      <alignment horizontal="center" vertical="center"/>
    </xf>
    <xf numFmtId="10" fontId="20" fillId="0" borderId="42" xfId="0" applyNumberFormat="1" applyFont="1" applyBorder="1" applyAlignment="1">
      <alignment horizontal="center" vertical="center"/>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39" fillId="2" borderId="22" xfId="0" applyFont="1" applyFill="1" applyBorder="1" applyAlignment="1">
      <alignment horizontal="left" vertical="center" wrapText="1"/>
    </xf>
    <xf numFmtId="0" fontId="39" fillId="2" borderId="18" xfId="0" applyFont="1" applyFill="1" applyBorder="1" applyAlignment="1">
      <alignment horizontal="left" vertical="center" wrapText="1"/>
    </xf>
    <xf numFmtId="4" fontId="20" fillId="0" borderId="3" xfId="0" applyNumberFormat="1" applyFont="1" applyFill="1" applyBorder="1" applyAlignment="1">
      <alignment horizontal="right" vertical="center" wrapText="1"/>
    </xf>
    <xf numFmtId="4" fontId="20" fillId="0" borderId="5" xfId="0" applyNumberFormat="1" applyFont="1" applyFill="1" applyBorder="1" applyAlignment="1">
      <alignment horizontal="right" vertical="center" wrapText="1"/>
    </xf>
    <xf numFmtId="0" fontId="20" fillId="0" borderId="44" xfId="0" applyFont="1" applyFill="1" applyBorder="1" applyAlignment="1">
      <alignment horizontal="left" vertical="center" wrapText="1"/>
    </xf>
    <xf numFmtId="0" fontId="20" fillId="0" borderId="45" xfId="0" applyFont="1" applyFill="1" applyBorder="1" applyAlignment="1">
      <alignment horizontal="left" vertical="center" wrapText="1"/>
    </xf>
    <xf numFmtId="4" fontId="39" fillId="0" borderId="52" xfId="0" applyNumberFormat="1" applyFont="1" applyFill="1" applyBorder="1" applyAlignment="1">
      <alignment horizontal="right" vertical="center" wrapText="1"/>
    </xf>
    <xf numFmtId="4" fontId="39" fillId="0" borderId="42" xfId="0" applyNumberFormat="1" applyFont="1" applyFill="1" applyBorder="1" applyAlignment="1">
      <alignment horizontal="right" vertical="center" wrapText="1"/>
    </xf>
    <xf numFmtId="4" fontId="20" fillId="2" borderId="52" xfId="0" applyNumberFormat="1" applyFont="1" applyFill="1" applyBorder="1" applyAlignment="1">
      <alignment horizontal="right" vertical="center"/>
    </xf>
    <xf numFmtId="4" fontId="20" fillId="2" borderId="42" xfId="0" applyNumberFormat="1" applyFont="1" applyFill="1" applyBorder="1" applyAlignment="1">
      <alignment horizontal="right" vertical="center"/>
    </xf>
    <xf numFmtId="4" fontId="42" fillId="2" borderId="22" xfId="0" applyNumberFormat="1" applyFont="1" applyFill="1" applyBorder="1" applyAlignment="1">
      <alignment horizontal="right" vertical="center" wrapText="1"/>
    </xf>
    <xf numFmtId="4" fontId="42" fillId="2" borderId="18" xfId="0" applyNumberFormat="1" applyFont="1" applyFill="1" applyBorder="1" applyAlignment="1">
      <alignment horizontal="right" vertical="center" wrapText="1"/>
    </xf>
    <xf numFmtId="4" fontId="20" fillId="0" borderId="52" xfId="0" applyNumberFormat="1" applyFont="1" applyFill="1" applyBorder="1" applyAlignment="1">
      <alignment horizontal="right" vertical="center"/>
    </xf>
    <xf numFmtId="4" fontId="20" fillId="0" borderId="42" xfId="0" applyNumberFormat="1" applyFont="1" applyFill="1" applyBorder="1" applyAlignment="1">
      <alignment horizontal="right" vertical="center"/>
    </xf>
    <xf numFmtId="4" fontId="42" fillId="2" borderId="22" xfId="0" applyNumberFormat="1" applyFont="1" applyFill="1" applyBorder="1" applyAlignment="1">
      <alignment horizontal="right" vertical="center"/>
    </xf>
    <xf numFmtId="4" fontId="42" fillId="2" borderId="18" xfId="0" applyNumberFormat="1" applyFont="1" applyFill="1" applyBorder="1" applyAlignment="1">
      <alignment horizontal="right" vertical="center"/>
    </xf>
    <xf numFmtId="4" fontId="20" fillId="2" borderId="44" xfId="0" applyNumberFormat="1" applyFont="1" applyFill="1" applyBorder="1" applyAlignment="1">
      <alignment horizontal="right" vertical="center"/>
    </xf>
    <xf numFmtId="4" fontId="20" fillId="2" borderId="45" xfId="0" applyNumberFormat="1" applyFont="1" applyFill="1" applyBorder="1" applyAlignment="1">
      <alignment horizontal="right" vertical="center"/>
    </xf>
    <xf numFmtId="0" fontId="34" fillId="4" borderId="9" xfId="0" applyFont="1" applyFill="1" applyBorder="1" applyAlignment="1">
      <alignment horizontal="left" vertical="center" wrapText="1"/>
    </xf>
    <xf numFmtId="0" fontId="0" fillId="0" borderId="13" xfId="0" applyBorder="1" applyAlignment="1">
      <alignment horizontal="left" vertical="center"/>
    </xf>
    <xf numFmtId="0" fontId="0" fillId="0" borderId="12" xfId="0" applyBorder="1" applyAlignment="1">
      <alignment horizontal="left" vertical="center"/>
    </xf>
    <xf numFmtId="0" fontId="62" fillId="0" borderId="15" xfId="0" applyFont="1" applyFill="1" applyBorder="1" applyAlignment="1">
      <alignment horizontal="left" vertical="center" wrapText="1"/>
    </xf>
    <xf numFmtId="0" fontId="34" fillId="2" borderId="15" xfId="0" applyFont="1" applyFill="1" applyBorder="1" applyAlignment="1">
      <alignment horizontal="left" vertical="center" wrapText="1"/>
    </xf>
    <xf numFmtId="0" fontId="34" fillId="2" borderId="54"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20" fillId="0" borderId="21" xfId="0" applyNumberFormat="1" applyFont="1" applyFill="1" applyBorder="1" applyAlignment="1">
      <alignment horizontal="right" vertical="center" wrapText="1"/>
    </xf>
    <xf numFmtId="0" fontId="20" fillId="0" borderId="21" xfId="0" applyFont="1" applyFill="1" applyBorder="1" applyAlignment="1">
      <alignment horizontal="center" vertical="center" wrapText="1"/>
    </xf>
    <xf numFmtId="0" fontId="39" fillId="0" borderId="49" xfId="0" applyFont="1" applyFill="1" applyBorder="1" applyAlignment="1">
      <alignment horizontal="left" vertical="center" wrapText="1"/>
    </xf>
    <xf numFmtId="0" fontId="39" fillId="0" borderId="45" xfId="0" applyFont="1" applyFill="1" applyBorder="1" applyAlignment="1">
      <alignment horizontal="left" vertical="center" wrapText="1"/>
    </xf>
    <xf numFmtId="0" fontId="39" fillId="0" borderId="52" xfId="0" applyFont="1" applyFill="1" applyBorder="1" applyAlignment="1">
      <alignment horizontal="left" vertical="center" wrapText="1"/>
    </xf>
    <xf numFmtId="0" fontId="43" fillId="0" borderId="50" xfId="0" applyFont="1" applyFill="1" applyBorder="1" applyAlignment="1">
      <alignment horizontal="left" vertical="center" wrapText="1"/>
    </xf>
    <xf numFmtId="0" fontId="43" fillId="0" borderId="42" xfId="0" applyFont="1" applyFill="1" applyBorder="1" applyAlignment="1">
      <alignment horizontal="left" vertical="center" wrapText="1"/>
    </xf>
    <xf numFmtId="0" fontId="34" fillId="3" borderId="37"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44" fillId="3" borderId="40" xfId="0" applyFont="1" applyFill="1" applyBorder="1" applyAlignment="1">
      <alignment horizontal="left" vertical="center" wrapText="1"/>
    </xf>
    <xf numFmtId="0" fontId="44" fillId="3" borderId="15" xfId="0" applyFont="1" applyFill="1" applyBorder="1" applyAlignment="1">
      <alignment horizontal="left" vertical="center" wrapText="1"/>
    </xf>
    <xf numFmtId="0" fontId="44" fillId="3" borderId="41" xfId="0" applyFont="1" applyFill="1" applyBorder="1" applyAlignment="1">
      <alignment horizontal="left" vertical="center" wrapText="1"/>
    </xf>
    <xf numFmtId="0" fontId="44" fillId="3" borderId="45" xfId="0" applyFont="1" applyFill="1" applyBorder="1" applyAlignment="1">
      <alignment horizontal="left" vertical="center" wrapText="1"/>
    </xf>
    <xf numFmtId="0" fontId="20" fillId="0" borderId="33" xfId="0" applyFont="1" applyFill="1" applyBorder="1" applyAlignment="1">
      <alignment horizontal="center" vertical="center"/>
    </xf>
    <xf numFmtId="0" fontId="20" fillId="0" borderId="48"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34"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5" xfId="0" applyFont="1" applyFill="1" applyBorder="1" applyAlignment="1">
      <alignment horizontal="left" vertical="center"/>
    </xf>
    <xf numFmtId="0" fontId="18" fillId="0" borderId="34" xfId="0" applyFont="1" applyFill="1" applyBorder="1" applyAlignment="1">
      <alignment horizontal="left" vertical="center" wrapText="1"/>
    </xf>
    <xf numFmtId="0" fontId="20" fillId="0" borderId="34" xfId="0" applyFont="1" applyFill="1" applyBorder="1" applyAlignment="1">
      <alignment horizontal="left" vertical="center" wrapText="1"/>
    </xf>
    <xf numFmtId="0" fontId="20" fillId="0" borderId="34" xfId="31" applyFont="1" applyBorder="1" applyAlignment="1">
      <alignment horizontal="left" vertical="center" wrapText="1"/>
    </xf>
    <xf numFmtId="0" fontId="20" fillId="0" borderId="21" xfId="31" applyFont="1" applyBorder="1" applyAlignment="1">
      <alignment horizontal="left" vertical="center" wrapText="1"/>
    </xf>
    <xf numFmtId="0" fontId="20" fillId="0" borderId="5" xfId="31" applyFont="1" applyBorder="1" applyAlignment="1">
      <alignment horizontal="left" vertical="center" wrapText="1"/>
    </xf>
    <xf numFmtId="0" fontId="20" fillId="0" borderId="34" xfId="0" applyFont="1" applyBorder="1" applyAlignment="1">
      <alignment horizontal="left" vertical="center" wrapText="1"/>
    </xf>
    <xf numFmtId="0" fontId="20" fillId="0" borderId="21" xfId="0" applyFont="1" applyBorder="1" applyAlignment="1">
      <alignment horizontal="left" vertical="center" wrapText="1"/>
    </xf>
    <xf numFmtId="0" fontId="20" fillId="0" borderId="5" xfId="0" applyFont="1" applyBorder="1" applyAlignment="1">
      <alignment horizontal="left" vertical="center" wrapText="1"/>
    </xf>
    <xf numFmtId="4" fontId="20" fillId="0" borderId="34" xfId="0" applyNumberFormat="1" applyFont="1" applyBorder="1" applyAlignment="1">
      <alignment horizontal="right" vertical="center"/>
    </xf>
    <xf numFmtId="4" fontId="20" fillId="0" borderId="21" xfId="0" applyNumberFormat="1" applyFont="1" applyBorder="1" applyAlignment="1">
      <alignment horizontal="right" vertical="center"/>
    </xf>
    <xf numFmtId="4" fontId="20" fillId="0" borderId="5" xfId="0" applyNumberFormat="1" applyFont="1" applyBorder="1" applyAlignment="1">
      <alignment horizontal="right" vertical="center"/>
    </xf>
    <xf numFmtId="4" fontId="44" fillId="3" borderId="34" xfId="0" applyNumberFormat="1" applyFont="1" applyFill="1" applyBorder="1" applyAlignment="1">
      <alignment horizontal="left" vertical="center" wrapText="1"/>
    </xf>
    <xf numFmtId="4" fontId="44" fillId="3" borderId="5" xfId="0" applyNumberFormat="1" applyFont="1" applyFill="1" applyBorder="1" applyAlignment="1">
      <alignment horizontal="left" vertical="center" wrapText="1"/>
    </xf>
    <xf numFmtId="4" fontId="53" fillId="3" borderId="34" xfId="0" applyNumberFormat="1" applyFont="1" applyFill="1" applyBorder="1" applyAlignment="1">
      <alignment horizontal="center" vertical="center" wrapText="1"/>
    </xf>
    <xf numFmtId="4" fontId="53" fillId="3" borderId="5" xfId="0" applyNumberFormat="1" applyFont="1" applyFill="1" applyBorder="1" applyAlignment="1">
      <alignment horizontal="center" vertical="center" wrapText="1"/>
    </xf>
    <xf numFmtId="0" fontId="44" fillId="3" borderId="34" xfId="0" applyFont="1" applyFill="1" applyBorder="1" applyAlignment="1">
      <alignment horizontal="left" vertical="center" wrapText="1"/>
    </xf>
    <xf numFmtId="0" fontId="44" fillId="3" borderId="5" xfId="0" applyFont="1" applyFill="1" applyBorder="1" applyAlignment="1">
      <alignment horizontal="left" vertical="center" wrapText="1"/>
    </xf>
    <xf numFmtId="0" fontId="44" fillId="3" borderId="35" xfId="0" applyFont="1" applyFill="1" applyBorder="1" applyAlignment="1">
      <alignment horizontal="left" vertical="center" wrapText="1"/>
    </xf>
    <xf numFmtId="0" fontId="44" fillId="3" borderId="4" xfId="0" applyFont="1" applyFill="1" applyBorder="1" applyAlignment="1">
      <alignment horizontal="left" vertical="center" wrapText="1"/>
    </xf>
    <xf numFmtId="0" fontId="44" fillId="3" borderId="36" xfId="0" applyFont="1" applyFill="1" applyBorder="1" applyAlignment="1">
      <alignment horizontal="left" vertical="center" wrapText="1"/>
    </xf>
    <xf numFmtId="0" fontId="44" fillId="3" borderId="42" xfId="0" applyFont="1" applyFill="1" applyBorder="1" applyAlignment="1">
      <alignment horizontal="left" vertical="center" wrapText="1"/>
    </xf>
    <xf numFmtId="0" fontId="44" fillId="3" borderId="33" xfId="0" applyFont="1" applyFill="1" applyBorder="1" applyAlignment="1">
      <alignment horizontal="center" vertical="center" textRotation="90" wrapText="1"/>
    </xf>
    <xf numFmtId="0" fontId="44" fillId="3" borderId="18" xfId="0" applyFont="1" applyFill="1" applyBorder="1" applyAlignment="1">
      <alignment horizontal="center" vertical="center" textRotation="90" wrapText="1"/>
    </xf>
    <xf numFmtId="0" fontId="52" fillId="3" borderId="34" xfId="0" applyFont="1" applyFill="1" applyBorder="1" applyAlignment="1">
      <alignment horizontal="left" vertical="center" wrapText="1"/>
    </xf>
    <xf numFmtId="0" fontId="52" fillId="3" borderId="5" xfId="0" applyFont="1" applyFill="1" applyBorder="1" applyAlignment="1">
      <alignment horizontal="left" vertical="center" wrapText="1"/>
    </xf>
    <xf numFmtId="4" fontId="20"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xf numFmtId="10" fontId="20" fillId="0" borderId="36" xfId="0" applyNumberFormat="1" applyFont="1" applyFill="1" applyBorder="1" applyAlignment="1">
      <alignment horizontal="center" vertical="center"/>
    </xf>
    <xf numFmtId="10" fontId="20" fillId="0" borderId="50" xfId="0" applyNumberFormat="1" applyFont="1" applyFill="1" applyBorder="1" applyAlignment="1">
      <alignment horizontal="center" vertical="center"/>
    </xf>
    <xf numFmtId="10" fontId="20" fillId="0" borderId="42" xfId="0" applyNumberFormat="1" applyFont="1" applyFill="1" applyBorder="1" applyAlignment="1">
      <alignment horizontal="center" vertical="center"/>
    </xf>
    <xf numFmtId="0" fontId="2" fillId="0" borderId="36"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0" borderId="42" xfId="0" applyFont="1" applyFill="1" applyBorder="1" applyAlignment="1">
      <alignment horizontal="left" vertical="center" wrapText="1"/>
    </xf>
    <xf numFmtId="0" fontId="20" fillId="0" borderId="22" xfId="0" applyFont="1" applyFill="1" applyBorder="1" applyAlignment="1">
      <alignment horizontal="center" vertical="center"/>
    </xf>
    <xf numFmtId="0" fontId="20" fillId="0" borderId="1" xfId="0" applyFont="1" applyFill="1" applyBorder="1" applyAlignment="1">
      <alignment horizontal="left" vertical="center" wrapText="1"/>
    </xf>
    <xf numFmtId="4" fontId="20" fillId="0" borderId="1" xfId="0" applyNumberFormat="1" applyFont="1" applyFill="1" applyBorder="1" applyAlignment="1">
      <alignment horizontal="right" vertical="center" wrapText="1"/>
    </xf>
    <xf numFmtId="0" fontId="20" fillId="0" borderId="41" xfId="0" applyFont="1" applyFill="1" applyBorder="1" applyAlignment="1">
      <alignment horizontal="left" vertical="center" wrapText="1"/>
    </xf>
    <xf numFmtId="0" fontId="20" fillId="0" borderId="49" xfId="0" applyFont="1" applyFill="1" applyBorder="1" applyAlignment="1">
      <alignment horizontal="left" vertical="center" wrapText="1"/>
    </xf>
    <xf numFmtId="4" fontId="20" fillId="0" borderId="36" xfId="0" applyNumberFormat="1" applyFont="1" applyFill="1" applyBorder="1" applyAlignment="1">
      <alignment horizontal="right" vertical="center"/>
    </xf>
    <xf numFmtId="4" fontId="20" fillId="0" borderId="50" xfId="0" applyNumberFormat="1" applyFont="1" applyFill="1" applyBorder="1" applyAlignment="1">
      <alignment horizontal="right" vertical="center"/>
    </xf>
    <xf numFmtId="4" fontId="20" fillId="0" borderId="44" xfId="0" applyNumberFormat="1" applyFont="1" applyFill="1" applyBorder="1" applyAlignment="1">
      <alignment horizontal="right" vertical="center"/>
    </xf>
    <xf numFmtId="4" fontId="20" fillId="0" borderId="49" xfId="0" applyNumberFormat="1" applyFont="1" applyFill="1" applyBorder="1" applyAlignment="1">
      <alignment horizontal="right" vertical="center"/>
    </xf>
    <xf numFmtId="4" fontId="20" fillId="0" borderId="45" xfId="0" applyNumberFormat="1" applyFont="1" applyFill="1" applyBorder="1" applyAlignment="1">
      <alignment horizontal="right" vertical="center"/>
    </xf>
    <xf numFmtId="10" fontId="20" fillId="0" borderId="52" xfId="0" applyNumberFormat="1" applyFont="1" applyFill="1" applyBorder="1" applyAlignment="1">
      <alignment horizontal="center" vertical="center"/>
    </xf>
    <xf numFmtId="0" fontId="2" fillId="0" borderId="52" xfId="0" applyFont="1" applyFill="1" applyBorder="1" applyAlignment="1">
      <alignment horizontal="left" vertical="center" wrapText="1"/>
    </xf>
    <xf numFmtId="0" fontId="20" fillId="0" borderId="51" xfId="0" applyFont="1" applyFill="1" applyBorder="1" applyAlignment="1">
      <alignment horizontal="left" vertical="center" wrapText="1"/>
    </xf>
    <xf numFmtId="0" fontId="20" fillId="0" borderId="53"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20" fillId="0" borderId="22"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18" fillId="0" borderId="3" xfId="0" applyFont="1" applyFill="1" applyBorder="1" applyAlignment="1">
      <alignment horizontal="left" vertical="center" wrapText="1"/>
    </xf>
    <xf numFmtId="4" fontId="20" fillId="0" borderId="3" xfId="0" applyNumberFormat="1" applyFont="1" applyBorder="1" applyAlignment="1">
      <alignment horizontal="right" vertical="center"/>
    </xf>
    <xf numFmtId="0" fontId="39" fillId="0" borderId="50" xfId="0" applyFont="1" applyFill="1" applyBorder="1" applyAlignment="1">
      <alignment horizontal="left" vertical="center" wrapText="1"/>
    </xf>
    <xf numFmtId="4" fontId="42" fillId="0" borderId="22" xfId="0" applyNumberFormat="1" applyFont="1" applyFill="1" applyBorder="1" applyAlignment="1">
      <alignment horizontal="right" vertical="center"/>
    </xf>
    <xf numFmtId="4" fontId="42" fillId="0" borderId="18" xfId="0" applyNumberFormat="1" applyFont="1" applyFill="1" applyBorder="1" applyAlignment="1">
      <alignment horizontal="right" vertical="center"/>
    </xf>
    <xf numFmtId="0" fontId="39" fillId="0" borderId="42"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39" fillId="0" borderId="5" xfId="0" applyFont="1" applyFill="1" applyBorder="1" applyAlignment="1">
      <alignment horizontal="left" vertical="center" wrapText="1"/>
    </xf>
    <xf numFmtId="4" fontId="39" fillId="0" borderId="3" xfId="0" applyNumberFormat="1" applyFont="1" applyFill="1" applyBorder="1" applyAlignment="1">
      <alignment horizontal="right" vertical="center"/>
    </xf>
    <xf numFmtId="4" fontId="39" fillId="0" borderId="5" xfId="0" applyNumberFormat="1" applyFont="1" applyFill="1" applyBorder="1" applyAlignment="1">
      <alignment horizontal="right" vertical="center"/>
    </xf>
    <xf numFmtId="0" fontId="17" fillId="0" borderId="3"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2" fillId="0" borderId="3" xfId="0" applyFont="1" applyFill="1" applyBorder="1" applyAlignment="1">
      <alignment horizontal="left" vertical="center" wrapText="1"/>
    </xf>
    <xf numFmtId="0" fontId="34" fillId="2" borderId="13" xfId="0" applyFont="1" applyFill="1" applyBorder="1" applyAlignment="1">
      <alignment horizontal="left" vertical="center" wrapText="1"/>
    </xf>
    <xf numFmtId="0" fontId="34" fillId="2" borderId="58" xfId="0" applyFont="1" applyFill="1" applyBorder="1" applyAlignment="1">
      <alignment horizontal="left" vertical="center" wrapText="1"/>
    </xf>
    <xf numFmtId="0" fontId="20" fillId="0" borderId="0" xfId="0" applyFont="1" applyFill="1" applyBorder="1" applyAlignment="1">
      <alignment horizontal="left" vertical="top" wrapText="1"/>
    </xf>
    <xf numFmtId="164" fontId="46" fillId="0" borderId="3" xfId="0" applyNumberFormat="1" applyFont="1" applyFill="1" applyBorder="1" applyAlignment="1">
      <alignment horizontal="right" vertical="center" wrapText="1"/>
    </xf>
    <xf numFmtId="164" fontId="46" fillId="0" borderId="21" xfId="0" applyNumberFormat="1" applyFont="1" applyFill="1" applyBorder="1" applyAlignment="1">
      <alignment horizontal="right" vertical="center" wrapText="1"/>
    </xf>
    <xf numFmtId="4" fontId="39" fillId="0" borderId="3" xfId="0" applyNumberFormat="1" applyFont="1" applyFill="1" applyBorder="1" applyAlignment="1">
      <alignment horizontal="left" vertical="center" wrapText="1"/>
    </xf>
    <xf numFmtId="4" fontId="39" fillId="0" borderId="21" xfId="0" applyNumberFormat="1" applyFont="1" applyFill="1" applyBorder="1" applyAlignment="1">
      <alignment horizontal="left" vertical="center" wrapText="1"/>
    </xf>
    <xf numFmtId="0" fontId="62" fillId="0" borderId="38" xfId="0" applyFont="1" applyFill="1" applyBorder="1" applyAlignment="1">
      <alignment horizontal="left" vertical="center" wrapText="1"/>
    </xf>
    <xf numFmtId="0" fontId="62" fillId="0" borderId="39" xfId="0" applyFont="1" applyFill="1" applyBorder="1" applyAlignment="1">
      <alignment horizontal="left" vertical="center" wrapText="1"/>
    </xf>
    <xf numFmtId="0" fontId="62" fillId="0" borderId="14" xfId="0" applyFont="1" applyFill="1" applyBorder="1" applyAlignment="1">
      <alignment horizontal="left" vertical="center" wrapText="1"/>
    </xf>
    <xf numFmtId="0" fontId="62" fillId="0" borderId="20" xfId="0" applyFont="1" applyFill="1" applyBorder="1" applyAlignment="1">
      <alignment horizontal="left" vertical="center" wrapText="1"/>
    </xf>
    <xf numFmtId="0" fontId="20" fillId="0" borderId="22" xfId="31" applyFont="1" applyFill="1" applyBorder="1" applyAlignment="1">
      <alignment horizontal="center" vertical="center" wrapText="1"/>
    </xf>
    <xf numFmtId="0" fontId="20" fillId="0" borderId="48" xfId="31" applyFont="1" applyFill="1" applyBorder="1" applyAlignment="1">
      <alignment horizontal="center" vertical="center" wrapText="1"/>
    </xf>
    <xf numFmtId="0" fontId="20" fillId="0" borderId="3" xfId="31" applyFont="1" applyFill="1" applyBorder="1" applyAlignment="1">
      <alignment horizontal="left" vertical="center" wrapText="1"/>
    </xf>
    <xf numFmtId="0" fontId="20" fillId="0" borderId="21" xfId="31" applyFont="1" applyFill="1" applyBorder="1" applyAlignment="1">
      <alignment horizontal="left" vertical="center" wrapText="1"/>
    </xf>
    <xf numFmtId="0" fontId="14" fillId="0" borderId="3" xfId="0" applyFont="1" applyFill="1" applyBorder="1" applyAlignment="1">
      <alignment horizontal="left" vertical="center" wrapText="1"/>
    </xf>
    <xf numFmtId="0" fontId="39" fillId="0" borderId="21" xfId="0" applyFont="1" applyFill="1" applyBorder="1" applyAlignment="1">
      <alignment horizontal="left" vertical="center" wrapText="1"/>
    </xf>
    <xf numFmtId="0" fontId="20" fillId="0" borderId="3" xfId="0" applyFont="1" applyBorder="1" applyAlignment="1">
      <alignment horizontal="left" vertical="center" wrapText="1"/>
    </xf>
    <xf numFmtId="164" fontId="46" fillId="0" borderId="5" xfId="0" applyNumberFormat="1" applyFont="1" applyFill="1" applyBorder="1" applyAlignment="1">
      <alignment horizontal="right" vertical="center" wrapText="1"/>
    </xf>
    <xf numFmtId="4" fontId="39" fillId="0" borderId="21" xfId="0" applyNumberFormat="1" applyFont="1" applyFill="1" applyBorder="1" applyAlignment="1">
      <alignment horizontal="right" vertical="center"/>
    </xf>
    <xf numFmtId="0" fontId="16" fillId="0" borderId="3" xfId="0" applyFont="1" applyFill="1" applyBorder="1" applyAlignment="1">
      <alignment horizontal="left" vertical="center" wrapText="1"/>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5050"/>
      <color rgb="FFFFFFCC"/>
      <color rgb="FFFF000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opLeftCell="A4" zoomScale="70" zoomScaleNormal="70" workbookViewId="0">
      <selection activeCell="K15" sqref="K15"/>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423" t="s">
        <v>131</v>
      </c>
      <c r="B1" s="423"/>
      <c r="C1" s="423"/>
      <c r="D1" s="423"/>
      <c r="E1" s="423"/>
      <c r="F1" s="423"/>
      <c r="G1" s="423"/>
      <c r="H1" s="423"/>
    </row>
    <row r="2" spans="1:11" ht="21" customHeight="1" x14ac:dyDescent="0.3">
      <c r="G2" s="78"/>
      <c r="H2" s="346"/>
    </row>
    <row r="3" spans="1:11" ht="15.75" x14ac:dyDescent="0.25">
      <c r="A3" s="209" t="s">
        <v>132</v>
      </c>
      <c r="B3" s="149"/>
      <c r="C3" s="149"/>
      <c r="D3" s="149"/>
      <c r="E3" s="149"/>
      <c r="F3" s="149"/>
      <c r="G3" s="149"/>
      <c r="H3" s="150" t="s">
        <v>133</v>
      </c>
    </row>
    <row r="4" spans="1:11" ht="32.25" customHeight="1" x14ac:dyDescent="0.25">
      <c r="A4" s="424" t="s">
        <v>1</v>
      </c>
      <c r="B4" s="425"/>
      <c r="C4" s="426" t="s">
        <v>27</v>
      </c>
      <c r="D4" s="427" t="s">
        <v>28</v>
      </c>
      <c r="E4" s="428"/>
      <c r="F4" s="429"/>
      <c r="G4" s="430" t="s">
        <v>166</v>
      </c>
      <c r="H4" s="430" t="s">
        <v>167</v>
      </c>
    </row>
    <row r="5" spans="1:11" ht="70.900000000000006" customHeight="1" x14ac:dyDescent="0.25">
      <c r="A5" s="424"/>
      <c r="B5" s="425"/>
      <c r="C5" s="426"/>
      <c r="D5" s="151" t="s">
        <v>31</v>
      </c>
      <c r="E5" s="152" t="s">
        <v>170</v>
      </c>
      <c r="F5" s="153" t="s">
        <v>169</v>
      </c>
      <c r="G5" s="430"/>
      <c r="H5" s="430"/>
    </row>
    <row r="6" spans="1:11" ht="30" customHeight="1" thickBot="1" x14ac:dyDescent="0.3">
      <c r="A6" s="431" t="s">
        <v>2</v>
      </c>
      <c r="B6" s="432"/>
      <c r="C6" s="188" t="s">
        <v>3</v>
      </c>
      <c r="D6" s="204" t="s">
        <v>164</v>
      </c>
      <c r="E6" s="190" t="s">
        <v>5</v>
      </c>
      <c r="F6" s="191" t="s">
        <v>6</v>
      </c>
      <c r="G6" s="189" t="s">
        <v>165</v>
      </c>
      <c r="H6" s="189" t="s">
        <v>168</v>
      </c>
    </row>
    <row r="7" spans="1:11" ht="37.15" customHeight="1" thickBot="1" x14ac:dyDescent="0.3">
      <c r="A7" s="433" t="s">
        <v>154</v>
      </c>
      <c r="B7" s="434"/>
      <c r="C7" s="154">
        <f>C8+C9</f>
        <v>251094075.15999997</v>
      </c>
      <c r="D7" s="205">
        <f>D8+D9</f>
        <v>55364661.640000001</v>
      </c>
      <c r="E7" s="203">
        <f>E8+E9</f>
        <v>55364661.640000001</v>
      </c>
      <c r="F7" s="187">
        <f>F8+F9</f>
        <v>0</v>
      </c>
      <c r="G7" s="321">
        <f>G8+G9</f>
        <v>195729413.51999998</v>
      </c>
      <c r="H7" s="219">
        <f>G7/C7</f>
        <v>0.77950630015972699</v>
      </c>
      <c r="J7" s="237"/>
    </row>
    <row r="8" spans="1:11" ht="31.5" x14ac:dyDescent="0.25">
      <c r="A8" s="394"/>
      <c r="B8" s="221" t="s">
        <v>179</v>
      </c>
      <c r="C8" s="222">
        <v>214056238.20999998</v>
      </c>
      <c r="D8" s="223">
        <v>18326824.690000001</v>
      </c>
      <c r="E8" s="224">
        <v>18326824.690000001</v>
      </c>
      <c r="F8" s="225">
        <v>0</v>
      </c>
      <c r="G8" s="322">
        <v>195729413.51999998</v>
      </c>
      <c r="H8" s="226">
        <v>0.9143831320065503</v>
      </c>
      <c r="J8" s="227"/>
    </row>
    <row r="9" spans="1:11" ht="37.5" customHeight="1" thickBot="1" x14ac:dyDescent="0.3">
      <c r="A9" s="395"/>
      <c r="B9" s="214" t="s">
        <v>134</v>
      </c>
      <c r="C9" s="215">
        <f>'KK_sledování '!L18</f>
        <v>37037836.949999996</v>
      </c>
      <c r="D9" s="216">
        <f>'KK_sledování '!M18</f>
        <v>37037836.949999996</v>
      </c>
      <c r="E9" s="217">
        <f>'KK_sledování '!N18</f>
        <v>37037836.949999996</v>
      </c>
      <c r="F9" s="218">
        <f>'KK_sledování '!O18</f>
        <v>0</v>
      </c>
      <c r="G9" s="323">
        <v>0</v>
      </c>
      <c r="H9" s="220">
        <f>D9/C9</f>
        <v>1</v>
      </c>
      <c r="J9" s="227"/>
    </row>
    <row r="10" spans="1:11" ht="45" customHeight="1" x14ac:dyDescent="0.25">
      <c r="A10" s="435" t="s">
        <v>155</v>
      </c>
      <c r="B10" s="436"/>
      <c r="C10" s="437">
        <f>C12+C13</f>
        <v>1006513121.7299998</v>
      </c>
      <c r="D10" s="383">
        <f>D12+D13</f>
        <v>304464447.03000003</v>
      </c>
      <c r="E10" s="202">
        <f>E12+E13</f>
        <v>343557066.28000003</v>
      </c>
      <c r="F10" s="377">
        <f>F12+F13</f>
        <v>0</v>
      </c>
      <c r="G10" s="379">
        <f>G12+G13</f>
        <v>702048674.69999981</v>
      </c>
      <c r="H10" s="381">
        <f>G10/C10</f>
        <v>0.69750573494095636</v>
      </c>
      <c r="J10" s="237"/>
    </row>
    <row r="11" spans="1:11" ht="30" customHeight="1" thickBot="1" x14ac:dyDescent="0.3">
      <c r="A11" s="439" t="s">
        <v>135</v>
      </c>
      <c r="B11" s="440"/>
      <c r="C11" s="438"/>
      <c r="D11" s="384"/>
      <c r="E11" s="238">
        <v>-39092619.25</v>
      </c>
      <c r="F11" s="378"/>
      <c r="G11" s="380"/>
      <c r="H11" s="382"/>
      <c r="J11" s="19"/>
    </row>
    <row r="12" spans="1:11" ht="31.5" x14ac:dyDescent="0.25">
      <c r="A12" s="394"/>
      <c r="B12" s="221" t="s">
        <v>179</v>
      </c>
      <c r="C12" s="222">
        <v>265653362.68000001</v>
      </c>
      <c r="D12" s="223">
        <v>126118308.84</v>
      </c>
      <c r="E12" s="224">
        <v>126118308.84</v>
      </c>
      <c r="F12" s="225">
        <v>0</v>
      </c>
      <c r="G12" s="322">
        <v>139535053.84</v>
      </c>
      <c r="H12" s="226">
        <v>0.52500000000000002</v>
      </c>
      <c r="J12" s="19"/>
      <c r="K12" s="19"/>
    </row>
    <row r="13" spans="1:11" ht="34.5" customHeight="1" x14ac:dyDescent="0.25">
      <c r="A13" s="394"/>
      <c r="B13" s="177" t="s">
        <v>134</v>
      </c>
      <c r="C13" s="399">
        <f>PO_sledování!L45</f>
        <v>740859759.04999983</v>
      </c>
      <c r="D13" s="401">
        <f>PO_sledování!M45</f>
        <v>178346138.19000003</v>
      </c>
      <c r="E13" s="178">
        <f>PO_sledování!N45</f>
        <v>217438757.44000003</v>
      </c>
      <c r="F13" s="403">
        <f>PO_sledování!O45</f>
        <v>0</v>
      </c>
      <c r="G13" s="399">
        <f>C13-D13</f>
        <v>562513620.85999978</v>
      </c>
      <c r="H13" s="405">
        <f>D13/C13</f>
        <v>0.24072860755548695</v>
      </c>
    </row>
    <row r="14" spans="1:11" ht="22.15" customHeight="1" thickBot="1" x14ac:dyDescent="0.3">
      <c r="A14" s="395"/>
      <c r="B14" s="194" t="s">
        <v>136</v>
      </c>
      <c r="C14" s="400"/>
      <c r="D14" s="402"/>
      <c r="E14" s="239">
        <v>-39092619.25</v>
      </c>
      <c r="F14" s="404"/>
      <c r="G14" s="400"/>
      <c r="H14" s="406"/>
    </row>
    <row r="15" spans="1:11" ht="49.5" customHeight="1" thickBot="1" x14ac:dyDescent="0.3">
      <c r="A15" s="411" t="s">
        <v>137</v>
      </c>
      <c r="B15" s="412"/>
      <c r="C15" s="195">
        <v>2065000000</v>
      </c>
      <c r="D15" s="196">
        <v>307867530</v>
      </c>
      <c r="E15" s="197">
        <v>307867530</v>
      </c>
      <c r="F15" s="201" t="s">
        <v>55</v>
      </c>
      <c r="G15" s="192" t="s">
        <v>55</v>
      </c>
      <c r="H15" s="193" t="s">
        <v>55</v>
      </c>
    </row>
    <row r="16" spans="1:11" ht="32.25" customHeight="1" x14ac:dyDescent="0.25">
      <c r="A16" s="413" t="s">
        <v>0</v>
      </c>
      <c r="B16" s="414"/>
      <c r="C16" s="155">
        <f>C7+C10+C15</f>
        <v>3322607196.8899999</v>
      </c>
      <c r="D16" s="156">
        <f>D7+D10+D15</f>
        <v>667696638.67000008</v>
      </c>
      <c r="E16" s="157">
        <f>E7+E10+E11+E15</f>
        <v>667696638.67000008</v>
      </c>
      <c r="F16" s="158">
        <f>F7+F10</f>
        <v>0</v>
      </c>
      <c r="G16" s="324">
        <f>G7+G10</f>
        <v>897778088.21999979</v>
      </c>
      <c r="H16" s="159" t="s">
        <v>55</v>
      </c>
    </row>
    <row r="17" spans="1:11" s="78" customFormat="1" x14ac:dyDescent="0.25">
      <c r="A17" s="84"/>
      <c r="B17" s="160"/>
      <c r="C17" s="160"/>
      <c r="D17" s="160"/>
      <c r="E17" s="160"/>
      <c r="F17" s="83"/>
      <c r="G17" s="161"/>
      <c r="H17" s="162"/>
    </row>
    <row r="18" spans="1:11" s="78" customFormat="1" ht="12.6" customHeight="1" x14ac:dyDescent="0.25">
      <c r="A18" s="415"/>
      <c r="B18" s="415"/>
      <c r="C18" s="415"/>
      <c r="D18" s="415"/>
      <c r="E18" s="415"/>
      <c r="F18" s="83"/>
      <c r="G18" s="161"/>
      <c r="H18" s="162"/>
    </row>
    <row r="19" spans="1:11" s="78" customFormat="1" ht="23.25" x14ac:dyDescent="0.25">
      <c r="A19" s="163" t="s">
        <v>171</v>
      </c>
      <c r="B19" s="164"/>
      <c r="C19" s="165"/>
      <c r="D19" s="165"/>
      <c r="E19" s="83"/>
      <c r="F19" s="83"/>
      <c r="G19" s="161"/>
      <c r="H19" s="162"/>
      <c r="J19" s="126"/>
    </row>
    <row r="20" spans="1:11" s="78" customFormat="1" ht="15" customHeight="1" x14ac:dyDescent="0.25">
      <c r="A20" s="164"/>
      <c r="B20" s="164"/>
      <c r="C20" s="165"/>
      <c r="D20" s="165"/>
      <c r="E20" s="83"/>
      <c r="F20" s="83"/>
      <c r="G20" s="161"/>
      <c r="H20" s="162"/>
      <c r="J20" s="126"/>
    </row>
    <row r="21" spans="1:11" s="78" customFormat="1" ht="14.25" customHeight="1" thickBot="1" x14ac:dyDescent="0.3">
      <c r="A21" s="209" t="s">
        <v>138</v>
      </c>
      <c r="B21" s="166"/>
      <c r="C21" s="167"/>
      <c r="D21" s="167"/>
      <c r="E21" s="168"/>
      <c r="F21" s="168"/>
      <c r="G21" s="169"/>
      <c r="H21" s="170"/>
      <c r="J21" s="126"/>
    </row>
    <row r="22" spans="1:11" s="78" customFormat="1" ht="33" customHeight="1" thickBot="1" x14ac:dyDescent="0.3">
      <c r="A22" s="385" t="s">
        <v>139</v>
      </c>
      <c r="B22" s="386"/>
      <c r="C22" s="386"/>
      <c r="D22" s="211">
        <f>D7+D10</f>
        <v>359829108.67000002</v>
      </c>
      <c r="E22" s="389" t="s">
        <v>177</v>
      </c>
      <c r="F22" s="388"/>
      <c r="G22" s="388"/>
      <c r="H22" s="388"/>
      <c r="J22" s="126"/>
      <c r="K22" s="126"/>
    </row>
    <row r="23" spans="1:11" s="78" customFormat="1" ht="45.6" customHeight="1" x14ac:dyDescent="0.25">
      <c r="A23" s="416" t="s">
        <v>56</v>
      </c>
      <c r="B23" s="409" t="s">
        <v>140</v>
      </c>
      <c r="C23" s="410"/>
      <c r="D23" s="206">
        <f>E8+E12+'KK_sledování '!N19+PO_sledování!N46+PO_sledování!N47</f>
        <v>370843739.33000004</v>
      </c>
      <c r="E23" s="388" t="s">
        <v>141</v>
      </c>
      <c r="F23" s="388"/>
      <c r="G23" s="388"/>
      <c r="H23" s="388"/>
      <c r="J23" s="126"/>
      <c r="K23" s="126"/>
    </row>
    <row r="24" spans="1:11" s="78" customFormat="1" ht="30" customHeight="1" x14ac:dyDescent="0.25">
      <c r="A24" s="394"/>
      <c r="B24" s="390" t="s">
        <v>136</v>
      </c>
      <c r="C24" s="391"/>
      <c r="D24" s="171">
        <v>-39092619.25</v>
      </c>
      <c r="E24" s="388" t="s">
        <v>247</v>
      </c>
      <c r="F24" s="388"/>
      <c r="G24" s="388"/>
      <c r="H24" s="388"/>
      <c r="J24" s="126"/>
      <c r="K24" s="126"/>
    </row>
    <row r="25" spans="1:11" s="78" customFormat="1" ht="30" customHeight="1" x14ac:dyDescent="0.25">
      <c r="A25" s="394"/>
      <c r="B25" s="392" t="s">
        <v>142</v>
      </c>
      <c r="C25" s="393"/>
      <c r="D25" s="212">
        <f>'KK_sledování '!N20+PO_sledování!N48</f>
        <v>28077988.590000004</v>
      </c>
      <c r="E25" s="388" t="s">
        <v>141</v>
      </c>
      <c r="F25" s="388"/>
      <c r="G25" s="388"/>
      <c r="H25" s="388"/>
    </row>
    <row r="26" spans="1:11" s="78" customFormat="1" ht="30" customHeight="1" x14ac:dyDescent="0.25">
      <c r="A26" s="417"/>
      <c r="B26" s="407" t="s">
        <v>143</v>
      </c>
      <c r="C26" s="408"/>
      <c r="D26" s="213">
        <f>'KK_sledování '!O18+PO_sledování!O45</f>
        <v>0</v>
      </c>
      <c r="E26" s="388" t="s">
        <v>141</v>
      </c>
      <c r="F26" s="388"/>
      <c r="G26" s="388"/>
      <c r="H26" s="388"/>
    </row>
    <row r="27" spans="1:11" s="78" customFormat="1" ht="30" customHeight="1" x14ac:dyDescent="0.25">
      <c r="A27" s="385" t="s">
        <v>144</v>
      </c>
      <c r="B27" s="386"/>
      <c r="C27" s="387"/>
      <c r="D27" s="172">
        <v>307867530</v>
      </c>
      <c r="E27" s="388" t="s">
        <v>145</v>
      </c>
      <c r="F27" s="388"/>
      <c r="G27" s="388"/>
      <c r="H27" s="388"/>
    </row>
    <row r="28" spans="1:11" s="78" customFormat="1" ht="49.5" customHeight="1" x14ac:dyDescent="0.25">
      <c r="A28" s="396" t="s">
        <v>146</v>
      </c>
      <c r="B28" s="397"/>
      <c r="C28" s="398"/>
      <c r="D28" s="173">
        <f>D23+D24+D25+D26+D27</f>
        <v>667696638.67000008</v>
      </c>
      <c r="E28" s="388" t="s">
        <v>178</v>
      </c>
      <c r="F28" s="388"/>
      <c r="G28" s="388"/>
      <c r="H28" s="388"/>
    </row>
    <row r="29" spans="1:11" s="78" customFormat="1" ht="15.75" x14ac:dyDescent="0.25">
      <c r="A29" s="199"/>
      <c r="B29" s="199"/>
      <c r="C29" s="199"/>
      <c r="D29" s="200"/>
      <c r="E29" s="198"/>
      <c r="F29" s="198"/>
      <c r="G29" s="198"/>
      <c r="H29" s="198"/>
    </row>
    <row r="30" spans="1:11" ht="18.75" x14ac:dyDescent="0.3">
      <c r="A30" s="210" t="s">
        <v>147</v>
      </c>
      <c r="B30" s="208"/>
      <c r="C30" s="174"/>
      <c r="D30" s="174"/>
      <c r="E30" s="174"/>
      <c r="F30" s="174"/>
      <c r="G30" s="175"/>
      <c r="H30" s="174"/>
    </row>
    <row r="31" spans="1:11" ht="64.150000000000006" customHeight="1" x14ac:dyDescent="0.25">
      <c r="A31" s="176" t="s">
        <v>3</v>
      </c>
      <c r="B31" s="418" t="s">
        <v>148</v>
      </c>
      <c r="C31" s="418"/>
      <c r="D31" s="419" t="s">
        <v>149</v>
      </c>
      <c r="E31" s="419"/>
      <c r="F31" s="419"/>
      <c r="G31" s="419"/>
      <c r="H31" s="419"/>
    </row>
    <row r="32" spans="1:11" ht="41.65" customHeight="1" x14ac:dyDescent="0.25">
      <c r="A32" s="176" t="s">
        <v>4</v>
      </c>
      <c r="B32" s="418" t="s">
        <v>150</v>
      </c>
      <c r="C32" s="418"/>
      <c r="D32" s="420" t="s">
        <v>172</v>
      </c>
      <c r="E32" s="421"/>
      <c r="F32" s="421"/>
      <c r="G32" s="421"/>
      <c r="H32" s="422"/>
    </row>
    <row r="33" spans="1:8" ht="98.65" customHeight="1" x14ac:dyDescent="0.25">
      <c r="A33" s="176" t="s">
        <v>5</v>
      </c>
      <c r="B33" s="418" t="s">
        <v>151</v>
      </c>
      <c r="C33" s="418"/>
      <c r="D33" s="419" t="s">
        <v>173</v>
      </c>
      <c r="E33" s="419"/>
      <c r="F33" s="419"/>
      <c r="G33" s="419"/>
      <c r="H33" s="419"/>
    </row>
    <row r="34" spans="1:8" ht="53.65" customHeight="1" x14ac:dyDescent="0.25">
      <c r="A34" s="176" t="s">
        <v>6</v>
      </c>
      <c r="B34" s="418" t="s">
        <v>152</v>
      </c>
      <c r="C34" s="418"/>
      <c r="D34" s="419" t="s">
        <v>153</v>
      </c>
      <c r="E34" s="419"/>
      <c r="F34" s="419"/>
      <c r="G34" s="419"/>
      <c r="H34" s="419"/>
    </row>
    <row r="35" spans="1:8" ht="40.15" customHeight="1" x14ac:dyDescent="0.25">
      <c r="A35" s="207" t="s">
        <v>175</v>
      </c>
      <c r="B35" s="418" t="s">
        <v>174</v>
      </c>
      <c r="C35" s="418"/>
      <c r="D35" s="419" t="s">
        <v>176</v>
      </c>
      <c r="E35" s="419"/>
      <c r="F35" s="419"/>
      <c r="G35" s="419"/>
      <c r="H35" s="419"/>
    </row>
  </sheetData>
  <mergeCells count="50">
    <mergeCell ref="A6:B6"/>
    <mergeCell ref="A7:B7"/>
    <mergeCell ref="A10:B10"/>
    <mergeCell ref="C10:C11"/>
    <mergeCell ref="A11:B11"/>
    <mergeCell ref="A8:A9"/>
    <mergeCell ref="A1:H1"/>
    <mergeCell ref="A4:B5"/>
    <mergeCell ref="C4:C5"/>
    <mergeCell ref="D4:F4"/>
    <mergeCell ref="G4:G5"/>
    <mergeCell ref="H4:H5"/>
    <mergeCell ref="B35:C35"/>
    <mergeCell ref="D35:H35"/>
    <mergeCell ref="B31:C31"/>
    <mergeCell ref="D31:H31"/>
    <mergeCell ref="B32:C32"/>
    <mergeCell ref="D32:H32"/>
    <mergeCell ref="B33:C33"/>
    <mergeCell ref="D33:H33"/>
    <mergeCell ref="B34:C34"/>
    <mergeCell ref="D34:H3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F10:F11"/>
    <mergeCell ref="G10:G11"/>
    <mergeCell ref="H10:H11"/>
    <mergeCell ref="D10:D11"/>
    <mergeCell ref="A27:C27"/>
    <mergeCell ref="E27:H27"/>
    <mergeCell ref="E22:H22"/>
    <mergeCell ref="B24:C24"/>
    <mergeCell ref="E24:H24"/>
    <mergeCell ref="B25:C25"/>
    <mergeCell ref="E25:H25"/>
    <mergeCell ref="A12:A14"/>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10.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9"/>
  <sheetViews>
    <sheetView tabSelected="1" topLeftCell="A14" zoomScale="59" zoomScaleNormal="59" zoomScaleSheetLayoutView="42" zoomScalePageLayoutView="70" workbookViewId="0">
      <selection activeCell="N24" sqref="N24"/>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17" t="s">
        <v>248</v>
      </c>
      <c r="B1" s="317"/>
    </row>
    <row r="2" spans="1:22" ht="33" customHeight="1" x14ac:dyDescent="0.35">
      <c r="A2" s="132" t="s">
        <v>71</v>
      </c>
      <c r="C2" s="79"/>
      <c r="D2" s="79"/>
      <c r="E2" s="79"/>
      <c r="F2" s="79"/>
      <c r="G2" s="79"/>
      <c r="H2" s="79"/>
      <c r="I2" s="79"/>
      <c r="J2" s="79"/>
      <c r="K2" s="79"/>
      <c r="L2" s="79"/>
      <c r="M2" s="79"/>
      <c r="N2" s="79"/>
      <c r="O2" s="79"/>
      <c r="P2" s="79"/>
      <c r="Q2" s="8"/>
    </row>
    <row r="3" spans="1:22" ht="10.15" customHeight="1" x14ac:dyDescent="0.35">
      <c r="A3" s="132"/>
      <c r="C3" s="79"/>
      <c r="D3" s="79"/>
      <c r="E3" s="79"/>
      <c r="F3" s="79"/>
      <c r="G3" s="79"/>
      <c r="H3" s="79"/>
      <c r="I3" s="79"/>
      <c r="J3" s="79"/>
      <c r="K3" s="79"/>
      <c r="L3" s="79"/>
      <c r="M3" s="79"/>
      <c r="N3" s="79"/>
      <c r="O3" s="79"/>
      <c r="P3" s="79"/>
      <c r="Q3" s="8"/>
    </row>
    <row r="4" spans="1:22" ht="38.25" customHeight="1" x14ac:dyDescent="0.25">
      <c r="A4" s="441" t="s">
        <v>20</v>
      </c>
      <c r="B4" s="443" t="s">
        <v>21</v>
      </c>
      <c r="C4" s="443" t="s">
        <v>17</v>
      </c>
      <c r="D4" s="444" t="s">
        <v>22</v>
      </c>
      <c r="E4" s="443" t="s">
        <v>23</v>
      </c>
      <c r="F4" s="460" t="s">
        <v>67</v>
      </c>
      <c r="G4" s="443" t="s">
        <v>7</v>
      </c>
      <c r="H4" s="444" t="s">
        <v>25</v>
      </c>
      <c r="I4" s="443" t="s">
        <v>26</v>
      </c>
      <c r="J4" s="443" t="s">
        <v>8</v>
      </c>
      <c r="K4" s="448" t="s">
        <v>10</v>
      </c>
      <c r="L4" s="450" t="s">
        <v>27</v>
      </c>
      <c r="M4" s="456" t="s">
        <v>28</v>
      </c>
      <c r="N4" s="457"/>
      <c r="O4" s="458"/>
      <c r="P4" s="451" t="s">
        <v>156</v>
      </c>
      <c r="Q4" s="446" t="s">
        <v>30</v>
      </c>
    </row>
    <row r="5" spans="1:22" ht="90" x14ac:dyDescent="0.25">
      <c r="A5" s="442"/>
      <c r="B5" s="444"/>
      <c r="C5" s="444"/>
      <c r="D5" s="445"/>
      <c r="E5" s="444"/>
      <c r="F5" s="461"/>
      <c r="G5" s="444"/>
      <c r="H5" s="445"/>
      <c r="I5" s="444"/>
      <c r="J5" s="444"/>
      <c r="K5" s="449"/>
      <c r="L5" s="451"/>
      <c r="M5" s="241" t="s">
        <v>31</v>
      </c>
      <c r="N5" s="87" t="s">
        <v>68</v>
      </c>
      <c r="O5" s="88" t="s">
        <v>69</v>
      </c>
      <c r="P5" s="459"/>
      <c r="Q5" s="447"/>
    </row>
    <row r="6" spans="1:22" ht="26.25" customHeight="1" thickBot="1" x14ac:dyDescent="0.3">
      <c r="A6" s="89" t="s">
        <v>33</v>
      </c>
      <c r="B6" s="89" t="s">
        <v>34</v>
      </c>
      <c r="C6" s="89" t="s">
        <v>35</v>
      </c>
      <c r="D6" s="89" t="s">
        <v>36</v>
      </c>
      <c r="E6" s="89" t="s">
        <v>37</v>
      </c>
      <c r="F6" s="90" t="s">
        <v>38</v>
      </c>
      <c r="G6" s="89" t="s">
        <v>39</v>
      </c>
      <c r="H6" s="89" t="s">
        <v>40</v>
      </c>
      <c r="I6" s="89" t="s">
        <v>41</v>
      </c>
      <c r="J6" s="89" t="s">
        <v>42</v>
      </c>
      <c r="K6" s="91" t="s">
        <v>43</v>
      </c>
      <c r="L6" s="92" t="s">
        <v>44</v>
      </c>
      <c r="M6" s="92" t="s">
        <v>45</v>
      </c>
      <c r="N6" s="93" t="s">
        <v>46</v>
      </c>
      <c r="O6" s="91" t="s">
        <v>47</v>
      </c>
      <c r="P6" s="92" t="s">
        <v>48</v>
      </c>
      <c r="Q6" s="94" t="s">
        <v>157</v>
      </c>
    </row>
    <row r="7" spans="1:22" ht="389.1" customHeight="1" x14ac:dyDescent="0.25">
      <c r="A7" s="250">
        <v>19</v>
      </c>
      <c r="B7" s="295" t="s">
        <v>61</v>
      </c>
      <c r="C7" s="295" t="s">
        <v>63</v>
      </c>
      <c r="D7" s="295" t="s">
        <v>77</v>
      </c>
      <c r="E7" s="295" t="s">
        <v>78</v>
      </c>
      <c r="F7" s="295" t="s">
        <v>79</v>
      </c>
      <c r="G7" s="296">
        <v>144128467</v>
      </c>
      <c r="H7" s="295" t="s">
        <v>80</v>
      </c>
      <c r="I7" s="295" t="s">
        <v>76</v>
      </c>
      <c r="J7" s="295" t="s">
        <v>62</v>
      </c>
      <c r="K7" s="297" t="s">
        <v>203</v>
      </c>
      <c r="L7" s="298">
        <v>9222024</v>
      </c>
      <c r="M7" s="298">
        <f t="shared" ref="M7:M8" si="0">N7+O7</f>
        <v>9222024</v>
      </c>
      <c r="N7" s="180">
        <v>9222024</v>
      </c>
      <c r="O7" s="299">
        <v>0</v>
      </c>
      <c r="P7" s="300">
        <f t="shared" ref="P7:P8" si="1">M7/L7</f>
        <v>1</v>
      </c>
      <c r="Q7" s="181" t="s">
        <v>204</v>
      </c>
    </row>
    <row r="8" spans="1:22" ht="364.9" customHeight="1" x14ac:dyDescent="0.25">
      <c r="A8" s="466">
        <v>26</v>
      </c>
      <c r="B8" s="452" t="s">
        <v>61</v>
      </c>
      <c r="C8" s="452" t="s">
        <v>66</v>
      </c>
      <c r="D8" s="452" t="s">
        <v>81</v>
      </c>
      <c r="E8" s="452" t="s">
        <v>82</v>
      </c>
      <c r="F8" s="452" t="s">
        <v>83</v>
      </c>
      <c r="G8" s="454">
        <v>32851203.190000001</v>
      </c>
      <c r="H8" s="452" t="s">
        <v>84</v>
      </c>
      <c r="I8" s="452" t="s">
        <v>85</v>
      </c>
      <c r="J8" s="452" t="s">
        <v>86</v>
      </c>
      <c r="K8" s="472" t="s">
        <v>87</v>
      </c>
      <c r="L8" s="474">
        <v>732271.43</v>
      </c>
      <c r="M8" s="476">
        <f t="shared" si="0"/>
        <v>732271.43</v>
      </c>
      <c r="N8" s="478">
        <v>732271.43</v>
      </c>
      <c r="O8" s="462">
        <v>0</v>
      </c>
      <c r="P8" s="464">
        <f t="shared" si="1"/>
        <v>1</v>
      </c>
      <c r="Q8" s="468" t="s">
        <v>240</v>
      </c>
    </row>
    <row r="9" spans="1:22" ht="272.10000000000002" customHeight="1" x14ac:dyDescent="0.25">
      <c r="A9" s="467"/>
      <c r="B9" s="453"/>
      <c r="C9" s="453"/>
      <c r="D9" s="453"/>
      <c r="E9" s="453"/>
      <c r="F9" s="453"/>
      <c r="G9" s="455"/>
      <c r="H9" s="453"/>
      <c r="I9" s="453"/>
      <c r="J9" s="453"/>
      <c r="K9" s="473"/>
      <c r="L9" s="475"/>
      <c r="M9" s="477"/>
      <c r="N9" s="479"/>
      <c r="O9" s="463"/>
      <c r="P9" s="465"/>
      <c r="Q9" s="469"/>
    </row>
    <row r="10" spans="1:22" ht="320.25" customHeight="1" x14ac:dyDescent="0.25">
      <c r="A10" s="466">
        <v>27</v>
      </c>
      <c r="B10" s="452" t="s">
        <v>61</v>
      </c>
      <c r="C10" s="452" t="s">
        <v>64</v>
      </c>
      <c r="D10" s="452" t="s">
        <v>81</v>
      </c>
      <c r="E10" s="452" t="s">
        <v>88</v>
      </c>
      <c r="F10" s="452" t="s">
        <v>89</v>
      </c>
      <c r="G10" s="470">
        <v>37057739.189999998</v>
      </c>
      <c r="H10" s="466" t="s">
        <v>75</v>
      </c>
      <c r="I10" s="466" t="s">
        <v>76</v>
      </c>
      <c r="J10" s="301" t="s">
        <v>49</v>
      </c>
      <c r="K10" s="258" t="s">
        <v>205</v>
      </c>
      <c r="L10" s="274">
        <v>5932671</v>
      </c>
      <c r="M10" s="274">
        <f>N10+O10</f>
        <v>5932671</v>
      </c>
      <c r="N10" s="234">
        <v>5932671</v>
      </c>
      <c r="O10" s="302">
        <v>0</v>
      </c>
      <c r="P10" s="303">
        <f t="shared" ref="P10:P18" si="2">M10/L10</f>
        <v>1</v>
      </c>
      <c r="Q10" s="85" t="s">
        <v>206</v>
      </c>
    </row>
    <row r="11" spans="1:22" ht="57" customHeight="1" x14ac:dyDescent="0.25">
      <c r="A11" s="467"/>
      <c r="B11" s="453"/>
      <c r="C11" s="453"/>
      <c r="D11" s="453"/>
      <c r="E11" s="453"/>
      <c r="F11" s="453"/>
      <c r="G11" s="471"/>
      <c r="H11" s="467"/>
      <c r="I11" s="467"/>
      <c r="J11" s="148" t="s">
        <v>90</v>
      </c>
      <c r="K11" s="304" t="s">
        <v>199</v>
      </c>
      <c r="L11" s="97">
        <v>0</v>
      </c>
      <c r="M11" s="95">
        <v>0</v>
      </c>
      <c r="N11" s="96">
        <v>0</v>
      </c>
      <c r="O11" s="96">
        <v>0</v>
      </c>
      <c r="P11" s="303">
        <v>0</v>
      </c>
      <c r="Q11" s="85" t="s">
        <v>187</v>
      </c>
    </row>
    <row r="12" spans="1:22" ht="409.6" customHeight="1" x14ac:dyDescent="0.25">
      <c r="A12" s="466">
        <v>28</v>
      </c>
      <c r="B12" s="466" t="s">
        <v>61</v>
      </c>
      <c r="C12" s="452" t="s">
        <v>65</v>
      </c>
      <c r="D12" s="452" t="s">
        <v>81</v>
      </c>
      <c r="E12" s="452" t="s">
        <v>91</v>
      </c>
      <c r="F12" s="452" t="s">
        <v>83</v>
      </c>
      <c r="G12" s="470">
        <v>135462141.78</v>
      </c>
      <c r="H12" s="452" t="s">
        <v>75</v>
      </c>
      <c r="I12" s="452" t="s">
        <v>76</v>
      </c>
      <c r="J12" s="493" t="s">
        <v>86</v>
      </c>
      <c r="K12" s="305" t="s">
        <v>92</v>
      </c>
      <c r="L12" s="480">
        <v>1779352.04</v>
      </c>
      <c r="M12" s="476">
        <f>N12+O12</f>
        <v>1779352.04</v>
      </c>
      <c r="N12" s="482">
        <v>1779352.04</v>
      </c>
      <c r="O12" s="484">
        <v>0</v>
      </c>
      <c r="P12" s="464">
        <f t="shared" si="2"/>
        <v>1</v>
      </c>
      <c r="Q12" s="468" t="s">
        <v>129</v>
      </c>
      <c r="T12" s="98"/>
      <c r="U12" s="24"/>
      <c r="V12" s="24"/>
    </row>
    <row r="13" spans="1:22" ht="223.9" customHeight="1" x14ac:dyDescent="0.25">
      <c r="A13" s="496"/>
      <c r="B13" s="496"/>
      <c r="C13" s="492"/>
      <c r="D13" s="492"/>
      <c r="E13" s="492"/>
      <c r="F13" s="492"/>
      <c r="G13" s="495"/>
      <c r="H13" s="492"/>
      <c r="I13" s="492"/>
      <c r="J13" s="494"/>
      <c r="K13" s="306"/>
      <c r="L13" s="481"/>
      <c r="M13" s="477"/>
      <c r="N13" s="483"/>
      <c r="O13" s="485"/>
      <c r="P13" s="465"/>
      <c r="Q13" s="469"/>
      <c r="T13" s="98"/>
      <c r="U13" s="24"/>
      <c r="V13" s="24"/>
    </row>
    <row r="14" spans="1:22" ht="198" customHeight="1" x14ac:dyDescent="0.25">
      <c r="A14" s="496"/>
      <c r="B14" s="496"/>
      <c r="C14" s="492"/>
      <c r="D14" s="492"/>
      <c r="E14" s="492"/>
      <c r="F14" s="492"/>
      <c r="G14" s="495"/>
      <c r="H14" s="492"/>
      <c r="I14" s="492"/>
      <c r="J14" s="148" t="s">
        <v>49</v>
      </c>
      <c r="K14" s="304" t="s">
        <v>207</v>
      </c>
      <c r="L14" s="235">
        <v>19367903</v>
      </c>
      <c r="M14" s="235">
        <f>N14+O14</f>
        <v>19367903</v>
      </c>
      <c r="N14" s="374">
        <v>19367903</v>
      </c>
      <c r="O14" s="236">
        <v>0</v>
      </c>
      <c r="P14" s="303">
        <f t="shared" si="2"/>
        <v>1</v>
      </c>
      <c r="Q14" s="85" t="s">
        <v>130</v>
      </c>
    </row>
    <row r="15" spans="1:22" ht="48.6" customHeight="1" x14ac:dyDescent="0.25">
      <c r="A15" s="496"/>
      <c r="B15" s="496"/>
      <c r="C15" s="492"/>
      <c r="D15" s="492"/>
      <c r="E15" s="492"/>
      <c r="F15" s="492"/>
      <c r="G15" s="495"/>
      <c r="H15" s="492"/>
      <c r="I15" s="492"/>
      <c r="J15" s="148" t="s">
        <v>90</v>
      </c>
      <c r="K15" s="304" t="s">
        <v>199</v>
      </c>
      <c r="L15" s="274">
        <v>0</v>
      </c>
      <c r="M15" s="274">
        <v>0</v>
      </c>
      <c r="N15" s="99">
        <v>0</v>
      </c>
      <c r="O15" s="307">
        <v>0</v>
      </c>
      <c r="P15" s="303">
        <v>0</v>
      </c>
      <c r="Q15" s="85" t="s">
        <v>188</v>
      </c>
    </row>
    <row r="16" spans="1:22" ht="53.45" customHeight="1" x14ac:dyDescent="0.25">
      <c r="A16" s="467"/>
      <c r="B16" s="467"/>
      <c r="C16" s="453"/>
      <c r="D16" s="453"/>
      <c r="E16" s="453"/>
      <c r="F16" s="453"/>
      <c r="G16" s="471"/>
      <c r="H16" s="453"/>
      <c r="I16" s="453"/>
      <c r="J16" s="148" t="s">
        <v>90</v>
      </c>
      <c r="K16" s="304" t="s">
        <v>199</v>
      </c>
      <c r="L16" s="274">
        <v>0</v>
      </c>
      <c r="M16" s="274">
        <v>0</v>
      </c>
      <c r="N16" s="99">
        <v>0</v>
      </c>
      <c r="O16" s="307">
        <v>0</v>
      </c>
      <c r="P16" s="303">
        <v>0</v>
      </c>
      <c r="Q16" s="85" t="s">
        <v>189</v>
      </c>
    </row>
    <row r="17" spans="1:17" ht="237.75" customHeight="1" thickBot="1" x14ac:dyDescent="0.3">
      <c r="A17" s="357">
        <v>43</v>
      </c>
      <c r="B17" s="358" t="s">
        <v>61</v>
      </c>
      <c r="C17" s="358" t="s">
        <v>253</v>
      </c>
      <c r="D17" s="358" t="s">
        <v>251</v>
      </c>
      <c r="E17" s="358" t="s">
        <v>252</v>
      </c>
      <c r="F17" s="359"/>
      <c r="G17" s="354">
        <v>10083914</v>
      </c>
      <c r="H17" s="355" t="s">
        <v>254</v>
      </c>
      <c r="I17" s="358" t="s">
        <v>255</v>
      </c>
      <c r="J17" s="362" t="s">
        <v>256</v>
      </c>
      <c r="K17" s="356" t="s">
        <v>257</v>
      </c>
      <c r="L17" s="352">
        <v>3615.48</v>
      </c>
      <c r="M17" s="352">
        <v>3615.48</v>
      </c>
      <c r="N17" s="375">
        <v>3615.48</v>
      </c>
      <c r="O17" s="351">
        <v>0</v>
      </c>
      <c r="P17" s="363">
        <f>M17/L17</f>
        <v>1</v>
      </c>
      <c r="Q17" s="365" t="s">
        <v>258</v>
      </c>
    </row>
    <row r="18" spans="1:17" ht="32.25" customHeight="1" thickBot="1" x14ac:dyDescent="0.3">
      <c r="A18" s="486" t="s">
        <v>0</v>
      </c>
      <c r="B18" s="487"/>
      <c r="C18" s="487"/>
      <c r="D18" s="487"/>
      <c r="E18" s="487"/>
      <c r="F18" s="488"/>
      <c r="G18" s="100">
        <f>SUM(G7:G17)</f>
        <v>359583465.15999997</v>
      </c>
      <c r="H18" s="100"/>
      <c r="I18" s="360"/>
      <c r="J18" s="361"/>
      <c r="K18" s="308"/>
      <c r="L18" s="101">
        <f>SUM(L7:L17)</f>
        <v>37037836.949999996</v>
      </c>
      <c r="M18" s="101">
        <f>SUM(M7:M17)</f>
        <v>37037836.949999996</v>
      </c>
      <c r="N18" s="102">
        <f>SUM(N7:N17)</f>
        <v>37037836.949999996</v>
      </c>
      <c r="O18" s="103">
        <f>SUM(O7:O17)</f>
        <v>0</v>
      </c>
      <c r="P18" s="104">
        <f t="shared" si="2"/>
        <v>1</v>
      </c>
      <c r="Q18" s="364" t="s">
        <v>55</v>
      </c>
    </row>
    <row r="19" spans="1:17" ht="28.5" customHeight="1" x14ac:dyDescent="0.25">
      <c r="A19" s="105"/>
      <c r="B19" s="106" t="s">
        <v>56</v>
      </c>
      <c r="C19" s="489" t="s">
        <v>57</v>
      </c>
      <c r="D19" s="489"/>
      <c r="E19" s="489"/>
      <c r="F19" s="489"/>
      <c r="G19" s="107"/>
      <c r="H19" s="107"/>
      <c r="I19" s="108"/>
      <c r="J19" s="108"/>
      <c r="K19" s="109"/>
      <c r="L19" s="110" t="s">
        <v>55</v>
      </c>
      <c r="M19" s="111" t="s">
        <v>55</v>
      </c>
      <c r="N19" s="112">
        <f>N7+N8+N12+N10</f>
        <v>17666318.469999999</v>
      </c>
      <c r="O19" s="113" t="s">
        <v>55</v>
      </c>
      <c r="P19" s="114" t="s">
        <v>55</v>
      </c>
      <c r="Q19" s="309" t="s">
        <v>55</v>
      </c>
    </row>
    <row r="20" spans="1:17" ht="27" customHeight="1" x14ac:dyDescent="0.25">
      <c r="A20" s="105"/>
      <c r="B20" s="115" t="s">
        <v>56</v>
      </c>
      <c r="C20" s="490" t="s">
        <v>70</v>
      </c>
      <c r="D20" s="490"/>
      <c r="E20" s="490"/>
      <c r="F20" s="490"/>
      <c r="G20" s="490"/>
      <c r="H20" s="490"/>
      <c r="I20" s="490"/>
      <c r="J20" s="490"/>
      <c r="K20" s="491"/>
      <c r="L20" s="116" t="s">
        <v>55</v>
      </c>
      <c r="M20" s="117" t="s">
        <v>55</v>
      </c>
      <c r="N20" s="118">
        <f>N14+N17</f>
        <v>19371518.48</v>
      </c>
      <c r="O20" s="119">
        <f>O18</f>
        <v>0</v>
      </c>
      <c r="P20" s="310" t="s">
        <v>55</v>
      </c>
      <c r="Q20" s="311" t="s">
        <v>55</v>
      </c>
    </row>
    <row r="21" spans="1:17" x14ac:dyDescent="0.25">
      <c r="A21" s="120"/>
      <c r="B21" s="312"/>
      <c r="C21" s="71"/>
      <c r="D21" s="71"/>
      <c r="E21" s="121"/>
      <c r="F21" s="313"/>
      <c r="G21" s="313"/>
      <c r="H21" s="313"/>
      <c r="I21" s="313"/>
      <c r="J21" s="313"/>
      <c r="K21" s="313"/>
      <c r="L21" s="313"/>
      <c r="M21" s="313"/>
      <c r="N21" s="314"/>
      <c r="O21" s="71"/>
      <c r="P21" s="71"/>
    </row>
    <row r="22" spans="1:17" x14ac:dyDescent="0.25">
      <c r="A22" s="120"/>
      <c r="B22" s="315"/>
      <c r="C22" s="122"/>
      <c r="D22" s="122"/>
      <c r="E22" s="73"/>
      <c r="F22" s="316"/>
      <c r="G22" s="316"/>
      <c r="H22" s="316"/>
      <c r="I22" s="316"/>
      <c r="J22" s="316"/>
      <c r="K22" s="316"/>
      <c r="L22" s="316"/>
      <c r="M22" s="123"/>
      <c r="N22" s="124"/>
      <c r="O22" s="125"/>
      <c r="P22" s="71"/>
    </row>
    <row r="23" spans="1:17" x14ac:dyDescent="0.25">
      <c r="A23" s="56"/>
      <c r="F23" s="79"/>
      <c r="G23" s="79"/>
      <c r="H23" s="79"/>
      <c r="I23" s="79"/>
      <c r="J23" s="79"/>
      <c r="K23" s="79"/>
      <c r="L23" s="79"/>
      <c r="M23" s="79"/>
      <c r="N23" s="19"/>
      <c r="O23" s="19"/>
      <c r="P23" s="19"/>
    </row>
    <row r="24" spans="1:17" x14ac:dyDescent="0.25">
      <c r="A24" s="56"/>
      <c r="F24" s="79"/>
      <c r="G24" s="79"/>
      <c r="H24" s="79"/>
      <c r="I24" s="79"/>
      <c r="J24" s="79"/>
      <c r="K24" s="79"/>
      <c r="L24" s="79"/>
      <c r="M24" s="79"/>
      <c r="N24" s="19"/>
      <c r="O24" s="19"/>
      <c r="P24" s="19"/>
    </row>
    <row r="25" spans="1:17" x14ac:dyDescent="0.25">
      <c r="A25" s="56"/>
      <c r="F25" s="79"/>
      <c r="G25" s="79"/>
      <c r="H25" s="79"/>
      <c r="I25" s="79"/>
      <c r="J25" s="79"/>
      <c r="K25" s="79"/>
      <c r="L25" s="79"/>
      <c r="M25" s="79"/>
      <c r="N25" s="19"/>
      <c r="O25" s="19"/>
      <c r="P25" s="19"/>
    </row>
    <row r="26" spans="1:17" x14ac:dyDescent="0.25">
      <c r="A26" s="56"/>
      <c r="F26" s="79"/>
      <c r="G26" s="79"/>
      <c r="H26" s="79"/>
      <c r="I26" s="79"/>
      <c r="J26" s="79"/>
      <c r="K26" s="79"/>
      <c r="L26" s="79"/>
      <c r="M26" s="79"/>
      <c r="N26" s="19"/>
      <c r="O26" s="19"/>
      <c r="P26" s="19"/>
    </row>
    <row r="27" spans="1:17" x14ac:dyDescent="0.25">
      <c r="A27" s="56"/>
      <c r="F27" s="79"/>
      <c r="G27" s="79"/>
      <c r="H27" s="79"/>
      <c r="I27" s="79"/>
      <c r="J27" s="79"/>
      <c r="K27" s="79"/>
      <c r="L27" s="79"/>
      <c r="M27" s="79"/>
      <c r="N27" s="19"/>
      <c r="O27" s="19"/>
      <c r="P27" s="19"/>
    </row>
    <row r="28" spans="1:17" x14ac:dyDescent="0.25">
      <c r="A28" s="56"/>
      <c r="F28" s="79"/>
      <c r="G28" s="79"/>
      <c r="H28" s="79"/>
      <c r="I28" s="79"/>
      <c r="J28" s="79"/>
      <c r="K28" s="79"/>
      <c r="L28" s="79"/>
      <c r="M28" s="79"/>
      <c r="N28" s="19"/>
      <c r="O28" s="19"/>
      <c r="P28" s="19"/>
    </row>
    <row r="29" spans="1:17" x14ac:dyDescent="0.25">
      <c r="A29" s="56"/>
      <c r="F29" s="79"/>
      <c r="G29" s="79"/>
      <c r="H29" s="79"/>
      <c r="I29" s="79"/>
      <c r="J29" s="79"/>
      <c r="K29" s="79"/>
      <c r="L29" s="79"/>
      <c r="M29" s="79"/>
      <c r="N29" s="19"/>
      <c r="O29" s="19"/>
      <c r="P29" s="19"/>
    </row>
    <row r="30" spans="1:17" x14ac:dyDescent="0.25">
      <c r="A30" s="56"/>
      <c r="F30" s="79"/>
      <c r="G30" s="79"/>
      <c r="H30" s="79"/>
      <c r="I30" s="79"/>
      <c r="J30" s="79"/>
      <c r="K30" s="79"/>
      <c r="L30" s="79"/>
      <c r="M30" s="79"/>
      <c r="N30" s="19"/>
      <c r="O30" s="19"/>
      <c r="P30" s="19"/>
    </row>
    <row r="31" spans="1:17" x14ac:dyDescent="0.25">
      <c r="A31" s="56"/>
      <c r="F31" s="79"/>
      <c r="G31" s="79"/>
      <c r="H31" s="79"/>
      <c r="I31" s="79"/>
      <c r="J31" s="79"/>
      <c r="K31" s="79"/>
      <c r="L31" s="79"/>
      <c r="M31" s="79"/>
      <c r="N31" s="19"/>
      <c r="O31" s="19"/>
      <c r="P31" s="19"/>
    </row>
    <row r="32" spans="1:17" x14ac:dyDescent="0.25">
      <c r="A32" s="56"/>
      <c r="F32" s="79"/>
      <c r="G32" s="79"/>
      <c r="H32" s="79"/>
      <c r="I32" s="79"/>
      <c r="J32" s="79"/>
      <c r="K32" s="79"/>
      <c r="L32" s="79"/>
      <c r="M32" s="79"/>
      <c r="N32" s="19"/>
      <c r="O32" s="19"/>
      <c r="P32" s="19"/>
    </row>
    <row r="33" spans="1:16" x14ac:dyDescent="0.25">
      <c r="A33" s="56"/>
      <c r="F33" s="79"/>
      <c r="G33" s="79"/>
      <c r="H33" s="79"/>
      <c r="I33" s="79"/>
      <c r="J33" s="79"/>
      <c r="K33" s="79"/>
      <c r="L33" s="79"/>
      <c r="M33" s="79"/>
      <c r="N33" s="19"/>
      <c r="O33" s="19"/>
      <c r="P33" s="19"/>
    </row>
    <row r="34" spans="1:16" x14ac:dyDescent="0.25">
      <c r="A34" s="56"/>
      <c r="F34" s="79"/>
      <c r="G34" s="79"/>
      <c r="H34" s="79"/>
      <c r="I34" s="79"/>
      <c r="J34" s="79"/>
      <c r="K34" s="79"/>
      <c r="L34" s="79"/>
      <c r="M34" s="79"/>
      <c r="N34" s="19"/>
      <c r="O34" s="19"/>
      <c r="P34" s="19"/>
    </row>
    <row r="35" spans="1:16" x14ac:dyDescent="0.25">
      <c r="A35" s="56"/>
      <c r="F35" s="79"/>
      <c r="G35" s="79"/>
      <c r="H35" s="79"/>
      <c r="I35" s="79"/>
      <c r="J35" s="79"/>
      <c r="K35" s="79"/>
      <c r="L35" s="79"/>
      <c r="M35" s="79"/>
      <c r="N35" s="19"/>
      <c r="O35" s="19"/>
      <c r="P35" s="19"/>
    </row>
    <row r="36" spans="1:16" x14ac:dyDescent="0.25">
      <c r="A36" s="56"/>
      <c r="F36" s="79"/>
      <c r="G36" s="79"/>
      <c r="H36" s="79"/>
      <c r="I36" s="79"/>
      <c r="J36" s="79"/>
      <c r="K36" s="79"/>
      <c r="L36" s="79"/>
      <c r="M36" s="79"/>
      <c r="N36" s="19"/>
      <c r="O36" s="19"/>
      <c r="P36" s="19"/>
    </row>
    <row r="37" spans="1:16" x14ac:dyDescent="0.25">
      <c r="A37" s="56"/>
      <c r="F37" s="79"/>
      <c r="G37" s="79"/>
      <c r="H37" s="79"/>
      <c r="I37" s="79"/>
      <c r="J37" s="79"/>
      <c r="K37" s="79"/>
      <c r="L37" s="79"/>
      <c r="M37" s="79"/>
      <c r="N37" s="19"/>
      <c r="O37" s="19"/>
      <c r="P37" s="19"/>
    </row>
    <row r="38" spans="1:16" x14ac:dyDescent="0.25">
      <c r="A38" s="56"/>
      <c r="F38" s="79"/>
      <c r="G38" s="79"/>
      <c r="H38" s="79"/>
      <c r="I38" s="79"/>
      <c r="J38" s="79"/>
      <c r="K38" s="79"/>
      <c r="L38" s="79"/>
      <c r="M38" s="79"/>
      <c r="N38" s="19"/>
      <c r="O38" s="19"/>
      <c r="P38" s="19"/>
    </row>
    <row r="39" spans="1:16" x14ac:dyDescent="0.25">
      <c r="A39" s="56"/>
      <c r="F39" s="79"/>
      <c r="G39" s="79"/>
      <c r="H39" s="79"/>
      <c r="I39" s="79"/>
      <c r="J39" s="79"/>
      <c r="K39" s="79"/>
      <c r="L39" s="79"/>
      <c r="M39" s="79"/>
      <c r="N39" s="19"/>
      <c r="O39" s="19"/>
      <c r="P39" s="19"/>
    </row>
    <row r="40" spans="1:16" x14ac:dyDescent="0.25">
      <c r="A40" s="56"/>
      <c r="F40" s="79"/>
      <c r="G40" s="79"/>
      <c r="H40" s="79"/>
      <c r="I40" s="79"/>
      <c r="J40" s="79"/>
      <c r="K40" s="79"/>
      <c r="L40" s="79"/>
      <c r="M40" s="79"/>
      <c r="N40" s="19"/>
      <c r="O40" s="19"/>
      <c r="P40" s="19"/>
    </row>
    <row r="41" spans="1:16" x14ac:dyDescent="0.25">
      <c r="A41" s="56"/>
      <c r="F41" s="79"/>
      <c r="G41" s="79"/>
      <c r="H41" s="79"/>
      <c r="I41" s="79"/>
      <c r="J41" s="79"/>
      <c r="K41" s="79"/>
      <c r="L41" s="79"/>
      <c r="M41" s="79"/>
      <c r="N41" s="19"/>
      <c r="O41" s="19"/>
      <c r="P41" s="19"/>
    </row>
    <row r="42" spans="1:16" x14ac:dyDescent="0.25">
      <c r="A42" s="56"/>
      <c r="F42" s="79"/>
      <c r="G42" s="79"/>
      <c r="H42" s="79"/>
      <c r="I42" s="79"/>
      <c r="J42" s="79"/>
      <c r="K42" s="79"/>
      <c r="L42" s="79"/>
      <c r="M42" s="79"/>
      <c r="N42" s="19"/>
      <c r="O42" s="19"/>
      <c r="P42" s="19"/>
    </row>
    <row r="43" spans="1:16" x14ac:dyDescent="0.25">
      <c r="A43" s="56"/>
      <c r="F43" s="79"/>
      <c r="G43" s="79"/>
      <c r="H43" s="79"/>
      <c r="I43" s="79"/>
      <c r="J43" s="79"/>
      <c r="K43" s="79"/>
      <c r="L43" s="79"/>
      <c r="M43" s="79"/>
      <c r="N43" s="19"/>
      <c r="O43" s="19"/>
      <c r="P43" s="19"/>
    </row>
    <row r="44" spans="1:16" x14ac:dyDescent="0.25">
      <c r="A44" s="56"/>
      <c r="F44" s="79"/>
      <c r="G44" s="79"/>
      <c r="H44" s="79"/>
      <c r="I44" s="79"/>
      <c r="J44" s="79"/>
      <c r="K44" s="79"/>
      <c r="L44" s="79"/>
      <c r="M44" s="79"/>
      <c r="N44" s="19"/>
      <c r="O44" s="19"/>
      <c r="P44" s="19"/>
    </row>
    <row r="45" spans="1:16" x14ac:dyDescent="0.25">
      <c r="A45" s="56"/>
      <c r="F45" s="79"/>
      <c r="G45" s="79"/>
      <c r="H45" s="79"/>
      <c r="I45" s="79"/>
      <c r="J45" s="79"/>
      <c r="K45" s="79"/>
      <c r="L45" s="79"/>
      <c r="M45" s="79"/>
      <c r="N45" s="19"/>
      <c r="O45" s="19"/>
      <c r="P45" s="19"/>
    </row>
    <row r="46" spans="1:16" x14ac:dyDescent="0.25">
      <c r="A46" s="56"/>
      <c r="F46" s="79"/>
      <c r="G46" s="79"/>
      <c r="H46" s="79"/>
      <c r="I46" s="79"/>
      <c r="J46" s="79"/>
      <c r="K46" s="79"/>
      <c r="L46" s="79"/>
      <c r="M46" s="79"/>
      <c r="N46" s="19"/>
      <c r="O46" s="19"/>
      <c r="P46" s="19"/>
    </row>
    <row r="47" spans="1:16" x14ac:dyDescent="0.25">
      <c r="A47" s="56"/>
      <c r="F47" s="79"/>
      <c r="G47" s="79"/>
      <c r="H47" s="79"/>
      <c r="I47" s="79"/>
      <c r="J47" s="79"/>
      <c r="K47" s="79"/>
      <c r="L47" s="79"/>
      <c r="M47" s="79"/>
      <c r="N47" s="19"/>
      <c r="O47" s="19"/>
      <c r="P47" s="19"/>
    </row>
    <row r="48" spans="1:16" x14ac:dyDescent="0.25">
      <c r="A48" s="56"/>
      <c r="F48" s="79"/>
      <c r="G48" s="79"/>
      <c r="H48" s="79"/>
      <c r="I48" s="79"/>
      <c r="J48" s="79"/>
      <c r="K48" s="79"/>
      <c r="L48" s="79"/>
      <c r="M48" s="79"/>
      <c r="N48" s="19"/>
      <c r="O48" s="19"/>
      <c r="P48" s="19"/>
    </row>
    <row r="49" spans="1:16" x14ac:dyDescent="0.25">
      <c r="A49" s="62"/>
      <c r="F49" s="79"/>
      <c r="G49" s="79"/>
      <c r="H49" s="79"/>
      <c r="I49" s="79"/>
      <c r="J49" s="79"/>
      <c r="K49" s="79"/>
      <c r="L49" s="79"/>
      <c r="M49" s="79"/>
      <c r="N49" s="19"/>
      <c r="O49" s="19"/>
      <c r="P49" s="19"/>
    </row>
    <row r="50" spans="1:16" x14ac:dyDescent="0.25">
      <c r="A50" s="62"/>
      <c r="F50" s="79"/>
      <c r="G50" s="79"/>
      <c r="H50" s="79"/>
      <c r="I50" s="79"/>
      <c r="J50" s="79"/>
      <c r="K50" s="79"/>
      <c r="L50" s="79"/>
      <c r="M50" s="79"/>
      <c r="N50" s="19"/>
      <c r="O50" s="19"/>
      <c r="P50" s="19"/>
    </row>
    <row r="51" spans="1:16" x14ac:dyDescent="0.25">
      <c r="A51" s="62"/>
      <c r="F51" s="79"/>
      <c r="G51" s="79"/>
      <c r="H51" s="79"/>
      <c r="I51" s="79"/>
      <c r="J51" s="79"/>
      <c r="K51" s="79"/>
      <c r="L51" s="79"/>
      <c r="M51" s="79"/>
      <c r="N51" s="19"/>
      <c r="O51" s="19"/>
      <c r="P51" s="19"/>
    </row>
    <row r="52" spans="1:16" x14ac:dyDescent="0.25">
      <c r="A52" s="62"/>
      <c r="F52" s="79"/>
      <c r="G52" s="79"/>
      <c r="H52" s="79"/>
      <c r="I52" s="79"/>
      <c r="J52" s="79"/>
      <c r="K52" s="79"/>
      <c r="L52" s="79"/>
      <c r="M52" s="79"/>
      <c r="N52" s="19"/>
      <c r="O52" s="19"/>
      <c r="P52" s="19"/>
    </row>
    <row r="53" spans="1:16" x14ac:dyDescent="0.25">
      <c r="F53" s="79"/>
      <c r="G53" s="79"/>
      <c r="H53" s="79"/>
      <c r="I53" s="79"/>
      <c r="J53" s="79"/>
      <c r="K53" s="79"/>
      <c r="L53" s="79"/>
      <c r="M53" s="79"/>
      <c r="N53" s="19"/>
      <c r="O53" s="19"/>
      <c r="P53" s="19"/>
    </row>
    <row r="54" spans="1:16" x14ac:dyDescent="0.25">
      <c r="F54" s="79"/>
      <c r="G54" s="79"/>
      <c r="H54" s="79"/>
      <c r="I54" s="79"/>
      <c r="J54" s="79"/>
      <c r="K54" s="79"/>
      <c r="L54" s="79"/>
      <c r="M54" s="79"/>
      <c r="N54" s="19"/>
      <c r="O54" s="19"/>
      <c r="P54" s="19"/>
    </row>
    <row r="55" spans="1:16" x14ac:dyDescent="0.25">
      <c r="F55" s="79"/>
      <c r="G55" s="79"/>
      <c r="H55" s="79"/>
      <c r="I55" s="79"/>
      <c r="J55" s="79"/>
      <c r="K55" s="79"/>
      <c r="L55" s="79"/>
      <c r="M55" s="79"/>
      <c r="N55" s="19"/>
      <c r="O55" s="19"/>
      <c r="P55" s="19"/>
    </row>
    <row r="56" spans="1:16" x14ac:dyDescent="0.25">
      <c r="F56" s="79"/>
      <c r="G56" s="79"/>
      <c r="H56" s="79"/>
      <c r="I56" s="79"/>
      <c r="J56" s="79"/>
      <c r="K56" s="79"/>
      <c r="L56" s="79"/>
      <c r="M56" s="79"/>
      <c r="N56" s="19"/>
      <c r="O56" s="19"/>
      <c r="P56" s="19"/>
    </row>
    <row r="57" spans="1:16" x14ac:dyDescent="0.25">
      <c r="F57" s="79"/>
      <c r="G57" s="79"/>
      <c r="H57" s="79"/>
      <c r="I57" s="79"/>
      <c r="J57" s="79"/>
      <c r="K57" s="79"/>
      <c r="L57" s="79"/>
      <c r="M57" s="79"/>
      <c r="N57" s="19"/>
      <c r="O57" s="19"/>
      <c r="P57" s="19"/>
    </row>
    <row r="58" spans="1:16" x14ac:dyDescent="0.25">
      <c r="F58" s="79"/>
      <c r="G58" s="79"/>
      <c r="H58" s="79"/>
      <c r="I58" s="79"/>
      <c r="J58" s="79"/>
      <c r="K58" s="79"/>
      <c r="L58" s="79"/>
      <c r="M58" s="79"/>
      <c r="N58" s="19"/>
      <c r="O58" s="19"/>
      <c r="P58" s="19"/>
    </row>
    <row r="59" spans="1:16" x14ac:dyDescent="0.25">
      <c r="F59" s="79"/>
      <c r="G59" s="79"/>
      <c r="H59" s="79"/>
      <c r="I59" s="79"/>
      <c r="J59" s="79"/>
      <c r="K59" s="79"/>
      <c r="L59" s="79"/>
      <c r="M59" s="79"/>
      <c r="N59" s="19"/>
      <c r="O59" s="19"/>
      <c r="P59" s="19"/>
    </row>
    <row r="60" spans="1:16" x14ac:dyDescent="0.25">
      <c r="F60" s="79"/>
      <c r="G60" s="79"/>
      <c r="H60" s="79"/>
      <c r="I60" s="79"/>
      <c r="J60" s="79"/>
      <c r="K60" s="79"/>
      <c r="L60" s="79"/>
      <c r="M60" s="79"/>
      <c r="N60" s="19"/>
      <c r="O60" s="19"/>
      <c r="P60" s="19"/>
    </row>
    <row r="61" spans="1:16" x14ac:dyDescent="0.25">
      <c r="F61" s="79"/>
      <c r="G61" s="79"/>
      <c r="H61" s="79"/>
      <c r="I61" s="79"/>
      <c r="J61" s="79"/>
      <c r="K61" s="79"/>
      <c r="L61" s="79"/>
      <c r="M61" s="79"/>
      <c r="N61" s="19"/>
      <c r="O61" s="19"/>
      <c r="P61" s="19"/>
    </row>
    <row r="62" spans="1:16" x14ac:dyDescent="0.25">
      <c r="F62" s="79"/>
      <c r="G62" s="79"/>
      <c r="H62" s="79"/>
      <c r="I62" s="79"/>
      <c r="J62" s="79"/>
      <c r="K62" s="79"/>
      <c r="L62" s="79"/>
      <c r="M62" s="79"/>
      <c r="N62" s="19"/>
      <c r="O62" s="19"/>
      <c r="P62" s="19"/>
    </row>
    <row r="63" spans="1:16" x14ac:dyDescent="0.25">
      <c r="F63" s="79"/>
      <c r="G63" s="79"/>
      <c r="H63" s="79"/>
      <c r="I63" s="79"/>
      <c r="J63" s="79"/>
      <c r="K63" s="79"/>
      <c r="L63" s="79"/>
      <c r="M63" s="79"/>
    </row>
    <row r="64" spans="1:16" x14ac:dyDescent="0.25">
      <c r="F64" s="79"/>
      <c r="G64" s="79"/>
      <c r="H64" s="79"/>
      <c r="I64" s="79"/>
      <c r="J64" s="79"/>
      <c r="K64" s="79"/>
      <c r="L64" s="79"/>
      <c r="M64" s="79"/>
    </row>
    <row r="65" spans="6:13" x14ac:dyDescent="0.25">
      <c r="F65" s="79"/>
      <c r="G65" s="79"/>
      <c r="H65" s="79"/>
      <c r="I65" s="79"/>
      <c r="J65" s="79"/>
      <c r="K65" s="79"/>
      <c r="L65" s="79"/>
      <c r="M65" s="79"/>
    </row>
    <row r="66" spans="6:13" x14ac:dyDescent="0.25">
      <c r="F66" s="79"/>
      <c r="G66" s="79"/>
      <c r="H66" s="79"/>
      <c r="I66" s="79"/>
      <c r="J66" s="79"/>
      <c r="K66" s="79"/>
      <c r="L66" s="79"/>
      <c r="M66" s="79"/>
    </row>
    <row r="67" spans="6:13" x14ac:dyDescent="0.25">
      <c r="F67" s="79"/>
      <c r="G67" s="79"/>
      <c r="H67" s="79"/>
      <c r="I67" s="79"/>
      <c r="J67" s="79"/>
      <c r="K67" s="79"/>
      <c r="L67" s="79"/>
      <c r="M67" s="79"/>
    </row>
    <row r="68" spans="6:13" x14ac:dyDescent="0.25">
      <c r="F68" s="79"/>
      <c r="G68" s="79"/>
      <c r="H68" s="79"/>
      <c r="I68" s="79"/>
      <c r="J68" s="79"/>
      <c r="K68" s="79"/>
      <c r="L68" s="79"/>
      <c r="M68" s="79"/>
    </row>
    <row r="69" spans="6:13" x14ac:dyDescent="0.25">
      <c r="F69" s="79"/>
      <c r="G69" s="79"/>
      <c r="H69" s="79"/>
      <c r="I69" s="79"/>
      <c r="J69" s="79"/>
      <c r="K69" s="79"/>
      <c r="L69" s="79"/>
      <c r="M69" s="79"/>
    </row>
  </sheetData>
  <autoFilter ref="A6:Q20"/>
  <mergeCells count="60">
    <mergeCell ref="A18:F18"/>
    <mergeCell ref="C19:F19"/>
    <mergeCell ref="C20:K20"/>
    <mergeCell ref="I12:I16"/>
    <mergeCell ref="J12:J13"/>
    <mergeCell ref="F12:F16"/>
    <mergeCell ref="G12:G16"/>
    <mergeCell ref="H12:H16"/>
    <mergeCell ref="A12:A16"/>
    <mergeCell ref="B12:B16"/>
    <mergeCell ref="C12:C16"/>
    <mergeCell ref="D12:D16"/>
    <mergeCell ref="E12:E16"/>
    <mergeCell ref="P12:P13"/>
    <mergeCell ref="Q12:Q13"/>
    <mergeCell ref="L12:L13"/>
    <mergeCell ref="M12:M13"/>
    <mergeCell ref="N12:N13"/>
    <mergeCell ref="O12:O13"/>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A8:A9"/>
    <mergeCell ref="B8:B9"/>
    <mergeCell ref="C8:C9"/>
    <mergeCell ref="D8:D9"/>
    <mergeCell ref="E8:E9"/>
    <mergeCell ref="F8:F9"/>
    <mergeCell ref="G8:G9"/>
    <mergeCell ref="H8:H9"/>
    <mergeCell ref="M4:O4"/>
    <mergeCell ref="P4:P5"/>
    <mergeCell ref="F4:F5"/>
    <mergeCell ref="O8:O9"/>
    <mergeCell ref="P8:P9"/>
    <mergeCell ref="Q4:Q5"/>
    <mergeCell ref="G4:G5"/>
    <mergeCell ref="H4:H5"/>
    <mergeCell ref="I4:I5"/>
    <mergeCell ref="J4:J5"/>
    <mergeCell ref="K4:K5"/>
    <mergeCell ref="L4:L5"/>
    <mergeCell ref="A4:A5"/>
    <mergeCell ref="B4:B5"/>
    <mergeCell ref="C4:C5"/>
    <mergeCell ref="D4:D5"/>
    <mergeCell ref="E4:E5"/>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10.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7"/>
  <sheetViews>
    <sheetView topLeftCell="B12" zoomScale="59" zoomScaleNormal="59" zoomScaleSheetLayoutView="39" zoomScalePageLayoutView="55" workbookViewId="0">
      <selection activeCell="Q10" sqref="Q10:Q12"/>
    </sheetView>
  </sheetViews>
  <sheetFormatPr defaultRowHeight="15" x14ac:dyDescent="0.25"/>
  <cols>
    <col min="1" max="1" width="4.7109375" customWidth="1"/>
    <col min="2" max="2" width="14.28515625" customWidth="1"/>
    <col min="3" max="3" width="23.42578125" style="68" customWidth="1"/>
    <col min="4" max="4" width="17.28515625" style="68" customWidth="1"/>
    <col min="5" max="5" width="11.7109375" style="68" customWidth="1"/>
    <col min="6" max="6" width="8.7109375" style="68" customWidth="1"/>
    <col min="7" max="7" width="18.7109375" style="69" customWidth="1"/>
    <col min="8" max="8" width="13.7109375" style="70"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87.7109375" bestFit="1" customWidth="1"/>
    <col min="18" max="18" width="5.5703125" customWidth="1"/>
    <col min="19" max="19" width="13" bestFit="1" customWidth="1"/>
    <col min="20" max="20" width="14.28515625" bestFit="1" customWidth="1"/>
    <col min="21" max="21" width="13.85546875"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17" t="s">
        <v>246</v>
      </c>
    </row>
    <row r="2" spans="1:76" ht="37.9" customHeight="1" x14ac:dyDescent="0.45">
      <c r="A2" s="133"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36" t="s">
        <v>20</v>
      </c>
      <c r="B4" s="530" t="s">
        <v>21</v>
      </c>
      <c r="C4" s="530" t="s">
        <v>17</v>
      </c>
      <c r="D4" s="530" t="s">
        <v>22</v>
      </c>
      <c r="E4" s="530" t="s">
        <v>23</v>
      </c>
      <c r="F4" s="538" t="s">
        <v>24</v>
      </c>
      <c r="G4" s="526" t="s">
        <v>7</v>
      </c>
      <c r="H4" s="528" t="s">
        <v>25</v>
      </c>
      <c r="I4" s="530" t="s">
        <v>26</v>
      </c>
      <c r="J4" s="530" t="s">
        <v>8</v>
      </c>
      <c r="K4" s="532" t="s">
        <v>10</v>
      </c>
      <c r="L4" s="534" t="s">
        <v>27</v>
      </c>
      <c r="M4" s="502" t="s">
        <v>28</v>
      </c>
      <c r="N4" s="503"/>
      <c r="O4" s="504"/>
      <c r="P4" s="505" t="s">
        <v>29</v>
      </c>
      <c r="Q4" s="507" t="s">
        <v>30</v>
      </c>
    </row>
    <row r="5" spans="1:76" ht="148.15" customHeight="1" x14ac:dyDescent="0.25">
      <c r="A5" s="537"/>
      <c r="B5" s="531"/>
      <c r="C5" s="531"/>
      <c r="D5" s="494"/>
      <c r="E5" s="531"/>
      <c r="F5" s="539"/>
      <c r="G5" s="527"/>
      <c r="H5" s="529"/>
      <c r="I5" s="531"/>
      <c r="J5" s="531"/>
      <c r="K5" s="533"/>
      <c r="L5" s="535"/>
      <c r="M5" s="9" t="s">
        <v>31</v>
      </c>
      <c r="N5" s="244" t="s">
        <v>68</v>
      </c>
      <c r="O5" s="245" t="s">
        <v>32</v>
      </c>
      <c r="P5" s="506"/>
      <c r="Q5" s="508"/>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157</v>
      </c>
    </row>
    <row r="7" spans="1:76" ht="160.9" customHeight="1" x14ac:dyDescent="0.25">
      <c r="A7" s="509">
        <v>1</v>
      </c>
      <c r="B7" s="512" t="s">
        <v>12</v>
      </c>
      <c r="C7" s="515" t="s">
        <v>11</v>
      </c>
      <c r="D7" s="516" t="s">
        <v>73</v>
      </c>
      <c r="E7" s="517" t="s">
        <v>95</v>
      </c>
      <c r="F7" s="520" t="s">
        <v>96</v>
      </c>
      <c r="G7" s="523">
        <v>362375172.18000001</v>
      </c>
      <c r="H7" s="516" t="s">
        <v>12</v>
      </c>
      <c r="I7" s="516" t="s">
        <v>74</v>
      </c>
      <c r="J7" s="516" t="s">
        <v>49</v>
      </c>
      <c r="K7" s="552" t="s">
        <v>190</v>
      </c>
      <c r="L7" s="554">
        <v>101386743</v>
      </c>
      <c r="M7" s="554">
        <f>N7+O7</f>
        <v>1004341.5</v>
      </c>
      <c r="N7" s="18">
        <v>1004341.5</v>
      </c>
      <c r="O7" s="540">
        <v>0</v>
      </c>
      <c r="P7" s="543">
        <f>M7/L7</f>
        <v>9.9060436333377432E-3</v>
      </c>
      <c r="Q7" s="546" t="s">
        <v>279</v>
      </c>
      <c r="R7" s="19"/>
    </row>
    <row r="8" spans="1:76" ht="95.45" customHeight="1" x14ac:dyDescent="0.25">
      <c r="A8" s="510"/>
      <c r="B8" s="513"/>
      <c r="C8" s="492"/>
      <c r="D8" s="492"/>
      <c r="E8" s="518"/>
      <c r="F8" s="521"/>
      <c r="G8" s="524"/>
      <c r="H8" s="492"/>
      <c r="I8" s="492"/>
      <c r="J8" s="492"/>
      <c r="K8" s="553"/>
      <c r="L8" s="555"/>
      <c r="M8" s="555"/>
      <c r="N8" s="20" t="s">
        <v>97</v>
      </c>
      <c r="O8" s="541"/>
      <c r="P8" s="544"/>
      <c r="Q8" s="547"/>
      <c r="R8" s="19"/>
    </row>
    <row r="9" spans="1:76" ht="267" customHeight="1" x14ac:dyDescent="0.25">
      <c r="A9" s="511"/>
      <c r="B9" s="514"/>
      <c r="C9" s="453"/>
      <c r="D9" s="453"/>
      <c r="E9" s="519"/>
      <c r="F9" s="522"/>
      <c r="G9" s="525"/>
      <c r="H9" s="453"/>
      <c r="I9" s="453"/>
      <c r="J9" s="453"/>
      <c r="K9" s="473"/>
      <c r="L9" s="481"/>
      <c r="M9" s="481"/>
      <c r="N9" s="21">
        <v>5641832.5</v>
      </c>
      <c r="O9" s="542"/>
      <c r="P9" s="545"/>
      <c r="Q9" s="548"/>
      <c r="R9" s="19"/>
    </row>
    <row r="10" spans="1:76" ht="95.45" customHeight="1" x14ac:dyDescent="0.25">
      <c r="A10" s="549">
        <v>2</v>
      </c>
      <c r="B10" s="550" t="s">
        <v>12</v>
      </c>
      <c r="C10" s="550" t="s">
        <v>50</v>
      </c>
      <c r="D10" s="550" t="s">
        <v>73</v>
      </c>
      <c r="E10" s="550" t="s">
        <v>98</v>
      </c>
      <c r="F10" s="550" t="s">
        <v>96</v>
      </c>
      <c r="G10" s="551">
        <v>462724796.58999997</v>
      </c>
      <c r="H10" s="550" t="s">
        <v>12</v>
      </c>
      <c r="I10" s="550" t="s">
        <v>99</v>
      </c>
      <c r="J10" s="550" t="s">
        <v>49</v>
      </c>
      <c r="K10" s="561" t="s">
        <v>100</v>
      </c>
      <c r="L10" s="480">
        <v>13225052</v>
      </c>
      <c r="M10" s="480">
        <f>N10+O10</f>
        <v>96798.25</v>
      </c>
      <c r="N10" s="23">
        <v>96798.25</v>
      </c>
      <c r="O10" s="556">
        <v>0</v>
      </c>
      <c r="P10" s="559">
        <f>M10/L10</f>
        <v>7.3193095951531988E-3</v>
      </c>
      <c r="Q10" s="560" t="s">
        <v>280</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77.45" customHeight="1" x14ac:dyDescent="0.25">
      <c r="A11" s="510"/>
      <c r="B11" s="550"/>
      <c r="C11" s="550"/>
      <c r="D11" s="550"/>
      <c r="E11" s="550"/>
      <c r="F11" s="550"/>
      <c r="G11" s="551"/>
      <c r="H11" s="550"/>
      <c r="I11" s="550"/>
      <c r="J11" s="550"/>
      <c r="K11" s="562"/>
      <c r="L11" s="555"/>
      <c r="M11" s="555"/>
      <c r="N11" s="25" t="s">
        <v>101</v>
      </c>
      <c r="O11" s="557"/>
      <c r="P11" s="544"/>
      <c r="Q11" s="547"/>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52.44999999999999" customHeight="1" x14ac:dyDescent="0.25">
      <c r="A12" s="511"/>
      <c r="B12" s="550"/>
      <c r="C12" s="550"/>
      <c r="D12" s="550"/>
      <c r="E12" s="550"/>
      <c r="F12" s="550"/>
      <c r="G12" s="551"/>
      <c r="H12" s="550"/>
      <c r="I12" s="550"/>
      <c r="J12" s="550"/>
      <c r="K12" s="563"/>
      <c r="L12" s="481"/>
      <c r="M12" s="481"/>
      <c r="N12" s="26">
        <v>290394.75</v>
      </c>
      <c r="O12" s="558"/>
      <c r="P12" s="545"/>
      <c r="Q12" s="548"/>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16" customHeight="1" x14ac:dyDescent="0.25">
      <c r="A13" s="564">
        <v>3</v>
      </c>
      <c r="B13" s="466" t="s">
        <v>13</v>
      </c>
      <c r="C13" s="567" t="s">
        <v>14</v>
      </c>
      <c r="D13" s="452" t="s">
        <v>102</v>
      </c>
      <c r="E13" s="452" t="s">
        <v>103</v>
      </c>
      <c r="F13" s="452" t="s">
        <v>96</v>
      </c>
      <c r="G13" s="568">
        <v>400418989.25999999</v>
      </c>
      <c r="H13" s="452" t="s">
        <v>104</v>
      </c>
      <c r="I13" s="452" t="s">
        <v>105</v>
      </c>
      <c r="J13" s="452" t="s">
        <v>49</v>
      </c>
      <c r="K13" s="472" t="s">
        <v>191</v>
      </c>
      <c r="L13" s="480">
        <v>178471075</v>
      </c>
      <c r="M13" s="480">
        <f>N13+O13</f>
        <v>11053466</v>
      </c>
      <c r="N13" s="27">
        <v>11053466</v>
      </c>
      <c r="O13" s="556">
        <v>0</v>
      </c>
      <c r="P13" s="559">
        <f>M13/L13</f>
        <v>6.1934215390365074E-2</v>
      </c>
      <c r="Q13" s="499" t="s">
        <v>250</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46.44999999999999" customHeight="1" x14ac:dyDescent="0.25">
      <c r="A14" s="565"/>
      <c r="B14" s="496"/>
      <c r="C14" s="492"/>
      <c r="D14" s="492"/>
      <c r="E14" s="492"/>
      <c r="F14" s="492"/>
      <c r="G14" s="524"/>
      <c r="H14" s="492"/>
      <c r="I14" s="492"/>
      <c r="J14" s="492"/>
      <c r="K14" s="553"/>
      <c r="L14" s="555"/>
      <c r="M14" s="555"/>
      <c r="N14" s="28" t="s">
        <v>249</v>
      </c>
      <c r="O14" s="557"/>
      <c r="P14" s="544"/>
      <c r="Q14" s="569"/>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201.6" customHeight="1" x14ac:dyDescent="0.25">
      <c r="A15" s="565"/>
      <c r="B15" s="496"/>
      <c r="C15" s="492"/>
      <c r="D15" s="492"/>
      <c r="E15" s="492"/>
      <c r="F15" s="492"/>
      <c r="G15" s="524"/>
      <c r="H15" s="492"/>
      <c r="I15" s="492"/>
      <c r="J15" s="492"/>
      <c r="K15" s="473"/>
      <c r="L15" s="481"/>
      <c r="M15" s="481"/>
      <c r="N15" s="29">
        <v>33160392</v>
      </c>
      <c r="O15" s="558"/>
      <c r="P15" s="545"/>
      <c r="Q15" s="569"/>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297" customHeight="1" x14ac:dyDescent="0.25">
      <c r="A16" s="565"/>
      <c r="B16" s="496"/>
      <c r="C16" s="492"/>
      <c r="D16" s="492"/>
      <c r="E16" s="492"/>
      <c r="F16" s="492"/>
      <c r="G16" s="524"/>
      <c r="H16" s="492"/>
      <c r="I16" s="492"/>
      <c r="J16" s="246" t="s">
        <v>86</v>
      </c>
      <c r="K16" s="247" t="s">
        <v>192</v>
      </c>
      <c r="L16" s="240">
        <v>40518449.969999999</v>
      </c>
      <c r="M16" s="248">
        <f t="shared" ref="M16:M18" si="0">N16+O16</f>
        <v>39887710.969999999</v>
      </c>
      <c r="N16" s="179">
        <v>39887710.969999999</v>
      </c>
      <c r="O16" s="30">
        <v>0</v>
      </c>
      <c r="P16" s="249">
        <f>M16/L16</f>
        <v>0.98443328902100147</v>
      </c>
      <c r="Q16" s="1" t="s">
        <v>210</v>
      </c>
      <c r="R16" s="19"/>
    </row>
    <row r="17" spans="1:76" s="24" customFormat="1" ht="263.45" customHeight="1" x14ac:dyDescent="0.25">
      <c r="A17" s="565"/>
      <c r="B17" s="496"/>
      <c r="C17" s="492"/>
      <c r="D17" s="492"/>
      <c r="E17" s="492"/>
      <c r="F17" s="492"/>
      <c r="G17" s="524"/>
      <c r="H17" s="492"/>
      <c r="I17" s="492"/>
      <c r="J17" s="250" t="s">
        <v>49</v>
      </c>
      <c r="K17" s="251" t="s">
        <v>181</v>
      </c>
      <c r="L17" s="228">
        <v>823671</v>
      </c>
      <c r="M17" s="252">
        <f t="shared" si="0"/>
        <v>823671</v>
      </c>
      <c r="N17" s="33">
        <v>823671</v>
      </c>
      <c r="O17" s="253">
        <v>0</v>
      </c>
      <c r="P17" s="254">
        <f>M17/L17</f>
        <v>1</v>
      </c>
      <c r="Q17" s="1" t="s">
        <v>235</v>
      </c>
      <c r="R17" s="19"/>
    </row>
    <row r="18" spans="1:76" s="24" customFormat="1" ht="148.15" customHeight="1" x14ac:dyDescent="0.25">
      <c r="A18" s="565"/>
      <c r="B18" s="496"/>
      <c r="C18" s="492"/>
      <c r="D18" s="492"/>
      <c r="E18" s="492"/>
      <c r="F18" s="492"/>
      <c r="G18" s="524"/>
      <c r="H18" s="492"/>
      <c r="I18" s="492"/>
      <c r="J18" s="250" t="s">
        <v>49</v>
      </c>
      <c r="K18" s="251" t="s">
        <v>193</v>
      </c>
      <c r="L18" s="229">
        <v>5878388</v>
      </c>
      <c r="M18" s="252">
        <f t="shared" si="0"/>
        <v>5878388</v>
      </c>
      <c r="N18" s="31">
        <v>5878388</v>
      </c>
      <c r="O18" s="255">
        <v>0</v>
      </c>
      <c r="P18" s="254">
        <f>M18/L18</f>
        <v>1</v>
      </c>
      <c r="Q18" s="230" t="s">
        <v>182</v>
      </c>
      <c r="R18" s="19"/>
      <c r="S18" s="82"/>
    </row>
    <row r="19" spans="1:76" s="24" customFormat="1" ht="114" customHeight="1" x14ac:dyDescent="0.25">
      <c r="A19" s="566"/>
      <c r="B19" s="467"/>
      <c r="C19" s="453"/>
      <c r="D19" s="453"/>
      <c r="E19" s="453"/>
      <c r="F19" s="453"/>
      <c r="G19" s="525"/>
      <c r="H19" s="453"/>
      <c r="I19" s="453"/>
      <c r="J19" s="246" t="s">
        <v>128</v>
      </c>
      <c r="K19" s="256" t="s">
        <v>194</v>
      </c>
      <c r="L19" s="32">
        <v>823671</v>
      </c>
      <c r="M19" s="252">
        <f>N19+O19</f>
        <v>50000</v>
      </c>
      <c r="N19" s="33">
        <v>50000</v>
      </c>
      <c r="O19" s="255">
        <v>0</v>
      </c>
      <c r="P19" s="257">
        <f>M19/L19</f>
        <v>6.0703848988248946E-2</v>
      </c>
      <c r="Q19" s="243" t="s">
        <v>183</v>
      </c>
      <c r="R19" s="19"/>
      <c r="S19" s="82"/>
    </row>
    <row r="20" spans="1:76" ht="190.15" customHeight="1" x14ac:dyDescent="0.25">
      <c r="A20" s="564">
        <v>4</v>
      </c>
      <c r="B20" s="452" t="s">
        <v>51</v>
      </c>
      <c r="C20" s="567" t="s">
        <v>127</v>
      </c>
      <c r="D20" s="452" t="s">
        <v>102</v>
      </c>
      <c r="E20" s="452" t="s">
        <v>106</v>
      </c>
      <c r="F20" s="452" t="s">
        <v>96</v>
      </c>
      <c r="G20" s="568">
        <v>433013258.18000001</v>
      </c>
      <c r="H20" s="452" t="s">
        <v>104</v>
      </c>
      <c r="I20" s="452" t="s">
        <v>107</v>
      </c>
      <c r="J20" s="577" t="s">
        <v>49</v>
      </c>
      <c r="K20" s="472" t="s">
        <v>195</v>
      </c>
      <c r="L20" s="474">
        <v>354887803</v>
      </c>
      <c r="M20" s="480">
        <f>N20+O20+N21</f>
        <v>88721951</v>
      </c>
      <c r="N20" s="34">
        <v>88653154</v>
      </c>
      <c r="O20" s="556">
        <v>0</v>
      </c>
      <c r="P20" s="559">
        <f>M20/L20</f>
        <v>0.250000000704448</v>
      </c>
      <c r="Q20" s="499" t="s">
        <v>278</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18.15" customHeight="1" x14ac:dyDescent="0.25">
      <c r="A21" s="566"/>
      <c r="B21" s="453"/>
      <c r="C21" s="453"/>
      <c r="D21" s="453"/>
      <c r="E21" s="453"/>
      <c r="F21" s="453"/>
      <c r="G21" s="525"/>
      <c r="H21" s="453"/>
      <c r="I21" s="453"/>
      <c r="J21" s="453"/>
      <c r="K21" s="473"/>
      <c r="L21" s="475"/>
      <c r="M21" s="481"/>
      <c r="N21" s="34">
        <v>68797</v>
      </c>
      <c r="O21" s="558"/>
      <c r="P21" s="545"/>
      <c r="Q21" s="572"/>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549">
        <v>5</v>
      </c>
      <c r="B22" s="573" t="s">
        <v>12</v>
      </c>
      <c r="C22" s="573" t="s">
        <v>52</v>
      </c>
      <c r="D22" s="573" t="s">
        <v>73</v>
      </c>
      <c r="E22" s="573" t="s">
        <v>109</v>
      </c>
      <c r="F22" s="573" t="s">
        <v>110</v>
      </c>
      <c r="G22" s="575">
        <v>383980487.01999998</v>
      </c>
      <c r="H22" s="573" t="s">
        <v>12</v>
      </c>
      <c r="I22" s="573" t="s">
        <v>111</v>
      </c>
      <c r="J22" s="246" t="s">
        <v>49</v>
      </c>
      <c r="K22" s="258" t="s">
        <v>196</v>
      </c>
      <c r="L22" s="32">
        <v>89233</v>
      </c>
      <c r="M22" s="248">
        <v>89233</v>
      </c>
      <c r="N22" s="570">
        <v>393223</v>
      </c>
      <c r="O22" s="259">
        <v>0</v>
      </c>
      <c r="P22" s="257">
        <f t="shared" ref="P22:P27" si="1">M22/L22</f>
        <v>1</v>
      </c>
      <c r="Q22" s="499" t="s">
        <v>264</v>
      </c>
      <c r="R22" s="19"/>
    </row>
    <row r="23" spans="1:76" ht="104.45" customHeight="1" x14ac:dyDescent="0.25">
      <c r="A23" s="511"/>
      <c r="B23" s="574"/>
      <c r="C23" s="574"/>
      <c r="D23" s="574"/>
      <c r="E23" s="574"/>
      <c r="F23" s="574"/>
      <c r="G23" s="576"/>
      <c r="H23" s="574"/>
      <c r="I23" s="574"/>
      <c r="J23" s="246" t="s">
        <v>49</v>
      </c>
      <c r="K23" s="258" t="s">
        <v>197</v>
      </c>
      <c r="L23" s="32">
        <v>303990</v>
      </c>
      <c r="M23" s="248">
        <v>303990</v>
      </c>
      <c r="N23" s="571"/>
      <c r="O23" s="259">
        <v>0</v>
      </c>
      <c r="P23" s="257">
        <f t="shared" si="1"/>
        <v>1</v>
      </c>
      <c r="Q23" s="572"/>
      <c r="R23" s="19"/>
    </row>
    <row r="24" spans="1:76" ht="177" customHeight="1" x14ac:dyDescent="0.25">
      <c r="A24" s="260">
        <v>6</v>
      </c>
      <c r="B24" s="261" t="s">
        <v>12</v>
      </c>
      <c r="C24" s="262" t="s">
        <v>18</v>
      </c>
      <c r="D24" s="262" t="s">
        <v>73</v>
      </c>
      <c r="E24" s="262" t="s">
        <v>112</v>
      </c>
      <c r="F24" s="262" t="s">
        <v>113</v>
      </c>
      <c r="G24" s="86">
        <v>77718036.650000006</v>
      </c>
      <c r="H24" s="262" t="s">
        <v>12</v>
      </c>
      <c r="I24" s="262" t="s">
        <v>111</v>
      </c>
      <c r="J24" s="246" t="s">
        <v>49</v>
      </c>
      <c r="K24" s="258" t="s">
        <v>198</v>
      </c>
      <c r="L24" s="32">
        <v>44293.75</v>
      </c>
      <c r="M24" s="248">
        <f t="shared" ref="M24:M25" si="2">N24+O24</f>
        <v>37650</v>
      </c>
      <c r="N24" s="34">
        <v>37650</v>
      </c>
      <c r="O24" s="259">
        <v>0</v>
      </c>
      <c r="P24" s="257">
        <f t="shared" si="1"/>
        <v>0.85000705517144071</v>
      </c>
      <c r="Q24" s="1" t="s">
        <v>265</v>
      </c>
      <c r="R24" s="19"/>
    </row>
    <row r="25" spans="1:76" ht="165" x14ac:dyDescent="0.25">
      <c r="A25" s="260">
        <v>7</v>
      </c>
      <c r="B25" s="261" t="s">
        <v>12</v>
      </c>
      <c r="C25" s="262" t="s">
        <v>19</v>
      </c>
      <c r="D25" s="262" t="s">
        <v>73</v>
      </c>
      <c r="E25" s="262" t="s">
        <v>112</v>
      </c>
      <c r="F25" s="262" t="s">
        <v>110</v>
      </c>
      <c r="G25" s="86">
        <v>429420138.85000002</v>
      </c>
      <c r="H25" s="262" t="s">
        <v>12</v>
      </c>
      <c r="I25" s="262" t="s">
        <v>111</v>
      </c>
      <c r="J25" s="263" t="s">
        <v>49</v>
      </c>
      <c r="K25" s="258" t="s">
        <v>197</v>
      </c>
      <c r="L25" s="32">
        <v>397500</v>
      </c>
      <c r="M25" s="248">
        <f t="shared" si="2"/>
        <v>337875</v>
      </c>
      <c r="N25" s="34">
        <v>337875</v>
      </c>
      <c r="O25" s="259">
        <v>0</v>
      </c>
      <c r="P25" s="257">
        <f t="shared" si="1"/>
        <v>0.85</v>
      </c>
      <c r="Q25" s="1" t="s">
        <v>266</v>
      </c>
      <c r="R25" s="19"/>
    </row>
    <row r="26" spans="1:76" ht="318.60000000000002" customHeight="1" x14ac:dyDescent="0.25">
      <c r="A26" s="564">
        <v>11</v>
      </c>
      <c r="B26" s="452" t="s">
        <v>180</v>
      </c>
      <c r="C26" s="600" t="s">
        <v>53</v>
      </c>
      <c r="D26" s="452" t="s">
        <v>102</v>
      </c>
      <c r="E26" s="452" t="s">
        <v>114</v>
      </c>
      <c r="F26" s="452" t="s">
        <v>110</v>
      </c>
      <c r="G26" s="575">
        <v>50983386.560000002</v>
      </c>
      <c r="H26" s="452" t="s">
        <v>104</v>
      </c>
      <c r="I26" s="452" t="s">
        <v>115</v>
      </c>
      <c r="J26" s="262" t="s">
        <v>86</v>
      </c>
      <c r="K26" s="258" t="s">
        <v>184</v>
      </c>
      <c r="L26" s="35">
        <v>9399552</v>
      </c>
      <c r="M26" s="264">
        <f>N26+O26</f>
        <v>1901380.51</v>
      </c>
      <c r="N26" s="33">
        <v>1901380.51</v>
      </c>
      <c r="O26" s="36">
        <v>0</v>
      </c>
      <c r="P26" s="257">
        <f t="shared" si="1"/>
        <v>0.20228416311756134</v>
      </c>
      <c r="Q26" s="345" t="s">
        <v>239</v>
      </c>
      <c r="R26" s="19"/>
      <c r="S26" s="19"/>
    </row>
    <row r="27" spans="1:76" ht="264" customHeight="1" x14ac:dyDescent="0.25">
      <c r="A27" s="565"/>
      <c r="B27" s="492"/>
      <c r="C27" s="492"/>
      <c r="D27" s="492"/>
      <c r="E27" s="492"/>
      <c r="F27" s="492"/>
      <c r="G27" s="599"/>
      <c r="H27" s="492"/>
      <c r="I27" s="492"/>
      <c r="J27" s="246" t="s">
        <v>49</v>
      </c>
      <c r="K27" s="258" t="s">
        <v>116</v>
      </c>
      <c r="L27" s="32">
        <v>6773775.2599999998</v>
      </c>
      <c r="M27" s="248">
        <f>N27+O27</f>
        <v>7605522</v>
      </c>
      <c r="N27" s="34">
        <v>7605522</v>
      </c>
      <c r="O27" s="259">
        <v>0</v>
      </c>
      <c r="P27" s="257">
        <f t="shared" si="1"/>
        <v>1.1227892435273974</v>
      </c>
      <c r="Q27" s="344" t="s">
        <v>238</v>
      </c>
      <c r="R27" s="19"/>
    </row>
    <row r="28" spans="1:76" ht="64.900000000000006" customHeight="1" x14ac:dyDescent="0.25">
      <c r="A28" s="566"/>
      <c r="B28" s="453"/>
      <c r="C28" s="453"/>
      <c r="D28" s="453"/>
      <c r="E28" s="453"/>
      <c r="F28" s="453"/>
      <c r="G28" s="576"/>
      <c r="H28" s="453"/>
      <c r="I28" s="453"/>
      <c r="J28" s="263" t="s">
        <v>117</v>
      </c>
      <c r="K28" s="258" t="s">
        <v>199</v>
      </c>
      <c r="L28" s="32">
        <v>0</v>
      </c>
      <c r="M28" s="248">
        <f>N28+O28</f>
        <v>0</v>
      </c>
      <c r="N28" s="22">
        <v>0</v>
      </c>
      <c r="O28" s="259">
        <v>0</v>
      </c>
      <c r="P28" s="257">
        <v>0</v>
      </c>
      <c r="Q28" s="37" t="s">
        <v>118</v>
      </c>
      <c r="R28" s="19"/>
    </row>
    <row r="29" spans="1:76" ht="139.15" customHeight="1" x14ac:dyDescent="0.25">
      <c r="A29" s="266">
        <v>13</v>
      </c>
      <c r="B29" s="267" t="s">
        <v>12</v>
      </c>
      <c r="C29" s="267" t="s">
        <v>15</v>
      </c>
      <c r="D29" s="267" t="s">
        <v>73</v>
      </c>
      <c r="E29" s="262" t="s">
        <v>185</v>
      </c>
      <c r="F29" s="262" t="s">
        <v>110</v>
      </c>
      <c r="G29" s="86">
        <v>75726679.859999999</v>
      </c>
      <c r="H29" s="86" t="s">
        <v>12</v>
      </c>
      <c r="I29" s="2" t="s">
        <v>119</v>
      </c>
      <c r="J29" s="246" t="s">
        <v>49</v>
      </c>
      <c r="K29" s="350" t="s">
        <v>243</v>
      </c>
      <c r="L29" s="268">
        <v>259240</v>
      </c>
      <c r="M29" s="269">
        <f>N29+O29</f>
        <v>259240</v>
      </c>
      <c r="N29" s="33">
        <v>259240</v>
      </c>
      <c r="O29" s="270">
        <v>0</v>
      </c>
      <c r="P29" s="257">
        <f>M29/L29</f>
        <v>1</v>
      </c>
      <c r="Q29" s="1" t="s">
        <v>269</v>
      </c>
      <c r="R29" s="19"/>
    </row>
    <row r="30" spans="1:76" ht="134.44999999999999" customHeight="1" x14ac:dyDescent="0.25">
      <c r="A30" s="266">
        <v>14</v>
      </c>
      <c r="B30" s="267" t="s">
        <v>12</v>
      </c>
      <c r="C30" s="267" t="s">
        <v>54</v>
      </c>
      <c r="D30" s="267" t="s">
        <v>73</v>
      </c>
      <c r="E30" s="262" t="s">
        <v>120</v>
      </c>
      <c r="F30" s="271" t="s">
        <v>110</v>
      </c>
      <c r="G30" s="86">
        <v>114144662.22</v>
      </c>
      <c r="H30" s="86" t="s">
        <v>12</v>
      </c>
      <c r="I30" s="2" t="s">
        <v>111</v>
      </c>
      <c r="J30" s="246" t="s">
        <v>49</v>
      </c>
      <c r="K30" s="272" t="s">
        <v>121</v>
      </c>
      <c r="L30" s="38">
        <v>186679.77</v>
      </c>
      <c r="M30" s="248">
        <f t="shared" ref="M30:M31" si="3">N30+O30</f>
        <v>195663</v>
      </c>
      <c r="N30" s="179">
        <v>195663</v>
      </c>
      <c r="O30" s="264">
        <v>0</v>
      </c>
      <c r="P30" s="249">
        <f>M30/L30</f>
        <v>1.0481210685014237</v>
      </c>
      <c r="Q30" s="376" t="s">
        <v>268</v>
      </c>
      <c r="R30" s="19"/>
    </row>
    <row r="31" spans="1:76" ht="134.44999999999999" customHeight="1" x14ac:dyDescent="0.25">
      <c r="A31" s="266">
        <v>15</v>
      </c>
      <c r="B31" s="267" t="s">
        <v>12</v>
      </c>
      <c r="C31" s="267" t="s">
        <v>16</v>
      </c>
      <c r="D31" s="267" t="s">
        <v>73</v>
      </c>
      <c r="E31" s="333" t="s">
        <v>120</v>
      </c>
      <c r="F31" s="271" t="s">
        <v>110</v>
      </c>
      <c r="G31" s="86">
        <v>97275841.819999993</v>
      </c>
      <c r="H31" s="86" t="s">
        <v>12</v>
      </c>
      <c r="I31" s="2" t="s">
        <v>111</v>
      </c>
      <c r="J31" s="263" t="s">
        <v>49</v>
      </c>
      <c r="K31" s="273" t="s">
        <v>122</v>
      </c>
      <c r="L31" s="127">
        <v>910378.05</v>
      </c>
      <c r="M31" s="35">
        <f t="shared" si="3"/>
        <v>751433</v>
      </c>
      <c r="N31" s="347">
        <v>751433</v>
      </c>
      <c r="O31" s="128">
        <v>0</v>
      </c>
      <c r="P31" s="129">
        <f>M31/L31</f>
        <v>0.82540764246238141</v>
      </c>
      <c r="Q31" s="130" t="s">
        <v>267</v>
      </c>
      <c r="R31" s="19"/>
    </row>
    <row r="32" spans="1:76" ht="130.9" customHeight="1" x14ac:dyDescent="0.25">
      <c r="A32" s="549">
        <v>32</v>
      </c>
      <c r="B32" s="579" t="s">
        <v>123</v>
      </c>
      <c r="C32" s="452" t="s">
        <v>124</v>
      </c>
      <c r="D32" s="452" t="s">
        <v>81</v>
      </c>
      <c r="E32" s="452" t="s">
        <v>158</v>
      </c>
      <c r="F32" s="452" t="s">
        <v>93</v>
      </c>
      <c r="G32" s="583">
        <v>4146520.73</v>
      </c>
      <c r="H32" s="452" t="s">
        <v>123</v>
      </c>
      <c r="I32" s="452" t="s">
        <v>125</v>
      </c>
      <c r="J32" s="250" t="s">
        <v>94</v>
      </c>
      <c r="K32" s="578" t="s">
        <v>200</v>
      </c>
      <c r="L32" s="480">
        <v>740806.74</v>
      </c>
      <c r="M32" s="274">
        <f>N32+O32</f>
        <v>414621.75</v>
      </c>
      <c r="N32" s="135">
        <v>414621.75</v>
      </c>
      <c r="O32" s="275">
        <v>0</v>
      </c>
      <c r="P32" s="276">
        <f>(M32+M33)/L32</f>
        <v>1</v>
      </c>
      <c r="Q32" s="1" t="s">
        <v>222</v>
      </c>
      <c r="R32" s="19"/>
    </row>
    <row r="33" spans="1:21" ht="115.15" customHeight="1" x14ac:dyDescent="0.25">
      <c r="A33" s="511"/>
      <c r="B33" s="453"/>
      <c r="C33" s="453"/>
      <c r="D33" s="453"/>
      <c r="E33" s="453"/>
      <c r="F33" s="453"/>
      <c r="G33" s="598"/>
      <c r="H33" s="453"/>
      <c r="I33" s="453"/>
      <c r="J33" s="265" t="s">
        <v>126</v>
      </c>
      <c r="K33" s="453"/>
      <c r="L33" s="481"/>
      <c r="M33" s="277">
        <f>N33+O33</f>
        <v>326184.99</v>
      </c>
      <c r="N33" s="136">
        <v>326184.99</v>
      </c>
      <c r="O33" s="278">
        <v>0</v>
      </c>
      <c r="P33" s="257">
        <v>0</v>
      </c>
      <c r="Q33" s="230" t="s">
        <v>223</v>
      </c>
      <c r="R33" s="19"/>
    </row>
    <row r="34" spans="1:21" ht="119.45" customHeight="1" x14ac:dyDescent="0.25">
      <c r="A34" s="591">
        <v>33</v>
      </c>
      <c r="B34" s="593" t="s">
        <v>12</v>
      </c>
      <c r="C34" s="595" t="s">
        <v>159</v>
      </c>
      <c r="D34" s="452" t="s">
        <v>73</v>
      </c>
      <c r="E34" s="573" t="s">
        <v>218</v>
      </c>
      <c r="F34" s="597" t="s">
        <v>160</v>
      </c>
      <c r="G34" s="583">
        <v>179363388.91</v>
      </c>
      <c r="H34" s="585" t="s">
        <v>217</v>
      </c>
      <c r="I34" s="466"/>
      <c r="J34" s="262" t="s">
        <v>108</v>
      </c>
      <c r="K34" s="329" t="s">
        <v>234</v>
      </c>
      <c r="L34" s="274">
        <v>51000</v>
      </c>
      <c r="M34" s="35">
        <f>N34+O34</f>
        <v>51000</v>
      </c>
      <c r="N34" s="182">
        <v>51000</v>
      </c>
      <c r="O34" s="279">
        <v>0</v>
      </c>
      <c r="P34" s="257">
        <f t="shared" ref="P34:P39" si="4">M34/L34</f>
        <v>1</v>
      </c>
      <c r="Q34" s="242" t="s">
        <v>220</v>
      </c>
      <c r="R34" s="19"/>
    </row>
    <row r="35" spans="1:21" ht="144" customHeight="1" x14ac:dyDescent="0.25">
      <c r="A35" s="592"/>
      <c r="B35" s="594"/>
      <c r="C35" s="492"/>
      <c r="D35" s="492"/>
      <c r="E35" s="596"/>
      <c r="F35" s="521"/>
      <c r="G35" s="584"/>
      <c r="H35" s="586"/>
      <c r="I35" s="496"/>
      <c r="J35" s="349" t="s">
        <v>242</v>
      </c>
      <c r="K35" s="497" t="s">
        <v>236</v>
      </c>
      <c r="L35" s="147">
        <v>8707536.5800000001</v>
      </c>
      <c r="M35" s="35">
        <f t="shared" ref="M35" si="5">N35+O35</f>
        <v>4353768.29</v>
      </c>
      <c r="N35" s="343">
        <v>4353768.29</v>
      </c>
      <c r="O35" s="131">
        <v>0</v>
      </c>
      <c r="P35" s="134">
        <f t="shared" si="4"/>
        <v>0.5</v>
      </c>
      <c r="Q35" s="499" t="s">
        <v>244</v>
      </c>
      <c r="R35" s="19"/>
    </row>
    <row r="36" spans="1:21" ht="99" customHeight="1" x14ac:dyDescent="0.25">
      <c r="A36" s="592"/>
      <c r="B36" s="594"/>
      <c r="C36" s="492"/>
      <c r="D36" s="492"/>
      <c r="E36" s="596"/>
      <c r="F36" s="521"/>
      <c r="G36" s="584"/>
      <c r="H36" s="586"/>
      <c r="I36" s="496"/>
      <c r="J36" s="342" t="s">
        <v>237</v>
      </c>
      <c r="K36" s="497"/>
      <c r="L36" s="35">
        <v>938132.81</v>
      </c>
      <c r="M36" s="35">
        <f>N36+O36</f>
        <v>938132.81</v>
      </c>
      <c r="N36" s="343">
        <v>938132.81</v>
      </c>
      <c r="O36" s="131">
        <v>0</v>
      </c>
      <c r="P36" s="134">
        <f t="shared" si="4"/>
        <v>1</v>
      </c>
      <c r="Q36" s="500"/>
      <c r="R36" s="19"/>
    </row>
    <row r="37" spans="1:21" ht="154.15" customHeight="1" x14ac:dyDescent="0.25">
      <c r="A37" s="592"/>
      <c r="B37" s="594"/>
      <c r="C37" s="492"/>
      <c r="D37" s="492"/>
      <c r="E37" s="596"/>
      <c r="F37" s="521"/>
      <c r="G37" s="584"/>
      <c r="H37" s="586"/>
      <c r="I37" s="496"/>
      <c r="J37" s="348" t="s">
        <v>241</v>
      </c>
      <c r="K37" s="498"/>
      <c r="L37" s="35">
        <v>5550633.3099999996</v>
      </c>
      <c r="M37" s="35">
        <f>N37+O37</f>
        <v>2771962.31</v>
      </c>
      <c r="N37" s="183">
        <v>2771962.31</v>
      </c>
      <c r="O37" s="131">
        <v>0</v>
      </c>
      <c r="P37" s="134">
        <f t="shared" si="4"/>
        <v>0.49939568247213223</v>
      </c>
      <c r="Q37" s="501"/>
      <c r="R37" s="19"/>
      <c r="T37" s="19"/>
    </row>
    <row r="38" spans="1:21" ht="213.6" customHeight="1" x14ac:dyDescent="0.25">
      <c r="A38" s="326">
        <v>34</v>
      </c>
      <c r="B38" s="327" t="s">
        <v>9</v>
      </c>
      <c r="C38" s="250" t="s">
        <v>161</v>
      </c>
      <c r="D38" s="250" t="s">
        <v>81</v>
      </c>
      <c r="E38" s="318" t="s">
        <v>219</v>
      </c>
      <c r="F38" s="319" t="s">
        <v>162</v>
      </c>
      <c r="G38" s="334">
        <v>41312631</v>
      </c>
      <c r="H38" s="320" t="s">
        <v>201</v>
      </c>
      <c r="I38" s="250"/>
      <c r="J38" s="250" t="s">
        <v>163</v>
      </c>
      <c r="K38" s="329" t="s">
        <v>202</v>
      </c>
      <c r="L38" s="147">
        <v>6000052.0800000001</v>
      </c>
      <c r="M38" s="147">
        <f t="shared" ref="M38" si="6">N38+O38</f>
        <v>6000052.0800000001</v>
      </c>
      <c r="N38" s="282">
        <v>6000052.0800000001</v>
      </c>
      <c r="O38" s="283">
        <v>0</v>
      </c>
      <c r="P38" s="134">
        <f t="shared" si="4"/>
        <v>1</v>
      </c>
      <c r="Q38" s="284" t="s">
        <v>221</v>
      </c>
      <c r="R38" s="19"/>
      <c r="U38" s="19"/>
    </row>
    <row r="39" spans="1:21" ht="172.9" customHeight="1" x14ac:dyDescent="0.25">
      <c r="A39" s="326">
        <v>35</v>
      </c>
      <c r="B39" s="330" t="s">
        <v>211</v>
      </c>
      <c r="C39" s="335" t="s">
        <v>212</v>
      </c>
      <c r="D39" s="331" t="s">
        <v>102</v>
      </c>
      <c r="E39" s="318" t="s">
        <v>213</v>
      </c>
      <c r="F39" s="373" t="s">
        <v>262</v>
      </c>
      <c r="G39" s="328">
        <v>1134926</v>
      </c>
      <c r="H39" s="330" t="s">
        <v>211</v>
      </c>
      <c r="I39" s="250"/>
      <c r="J39" s="331" t="s">
        <v>214</v>
      </c>
      <c r="K39" s="329" t="s">
        <v>227</v>
      </c>
      <c r="L39" s="35">
        <v>554865.31999999995</v>
      </c>
      <c r="M39" s="35">
        <f t="shared" ref="M39:M44" si="7">N39+O39</f>
        <v>554865.31999999995</v>
      </c>
      <c r="N39" s="343">
        <v>554865.31999999995</v>
      </c>
      <c r="O39" s="131">
        <v>0</v>
      </c>
      <c r="P39" s="134">
        <f t="shared" si="4"/>
        <v>1</v>
      </c>
      <c r="Q39" s="332" t="s">
        <v>270</v>
      </c>
      <c r="R39" s="19"/>
    </row>
    <row r="40" spans="1:21" ht="138.6" customHeight="1" x14ac:dyDescent="0.25">
      <c r="A40" s="326">
        <v>36</v>
      </c>
      <c r="B40" s="337" t="s">
        <v>215</v>
      </c>
      <c r="C40" s="338" t="s">
        <v>216</v>
      </c>
      <c r="D40" s="331" t="s">
        <v>102</v>
      </c>
      <c r="E40" s="318" t="s">
        <v>213</v>
      </c>
      <c r="F40" s="373" t="s">
        <v>262</v>
      </c>
      <c r="G40" s="328">
        <v>1152963</v>
      </c>
      <c r="H40" s="337" t="s">
        <v>215</v>
      </c>
      <c r="I40" s="250"/>
      <c r="J40" s="331" t="s">
        <v>214</v>
      </c>
      <c r="K40" s="329" t="s">
        <v>228</v>
      </c>
      <c r="L40" s="35">
        <v>377710.68</v>
      </c>
      <c r="M40" s="35">
        <f t="shared" si="7"/>
        <v>377710.68</v>
      </c>
      <c r="N40" s="343">
        <v>377710.68</v>
      </c>
      <c r="O40" s="131">
        <v>0</v>
      </c>
      <c r="P40" s="134">
        <f t="shared" ref="P40:P44" si="8">M40/L40</f>
        <v>1</v>
      </c>
      <c r="Q40" s="332" t="s">
        <v>271</v>
      </c>
      <c r="R40" s="19"/>
    </row>
    <row r="41" spans="1:21" ht="139.9" customHeight="1" x14ac:dyDescent="0.25">
      <c r="A41" s="326">
        <v>37</v>
      </c>
      <c r="B41" s="339" t="s">
        <v>226</v>
      </c>
      <c r="C41" s="340" t="s">
        <v>225</v>
      </c>
      <c r="D41" s="331" t="s">
        <v>102</v>
      </c>
      <c r="E41" s="318" t="s">
        <v>213</v>
      </c>
      <c r="F41" s="373" t="s">
        <v>262</v>
      </c>
      <c r="G41" s="328">
        <v>1152963</v>
      </c>
      <c r="H41" s="339" t="s">
        <v>224</v>
      </c>
      <c r="I41" s="250"/>
      <c r="J41" s="331" t="s">
        <v>214</v>
      </c>
      <c r="K41" s="329" t="s">
        <v>229</v>
      </c>
      <c r="L41" s="35">
        <v>46763.3</v>
      </c>
      <c r="M41" s="35">
        <f t="shared" si="7"/>
        <v>46763.3</v>
      </c>
      <c r="N41" s="343">
        <v>46763.3</v>
      </c>
      <c r="O41" s="131">
        <v>0</v>
      </c>
      <c r="P41" s="134">
        <f t="shared" si="8"/>
        <v>1</v>
      </c>
      <c r="Q41" s="1" t="s">
        <v>272</v>
      </c>
      <c r="R41" s="19"/>
    </row>
    <row r="42" spans="1:21" ht="285" x14ac:dyDescent="0.25">
      <c r="A42" s="353">
        <v>38</v>
      </c>
      <c r="B42" s="366" t="s">
        <v>209</v>
      </c>
      <c r="C42" s="367" t="s">
        <v>230</v>
      </c>
      <c r="D42" s="368" t="s">
        <v>231</v>
      </c>
      <c r="E42" s="318" t="s">
        <v>232</v>
      </c>
      <c r="F42" s="369" t="s">
        <v>233</v>
      </c>
      <c r="G42" s="328">
        <v>15000000</v>
      </c>
      <c r="H42" s="366" t="s">
        <v>209</v>
      </c>
      <c r="I42" s="250"/>
      <c r="J42" s="370" t="s">
        <v>208</v>
      </c>
      <c r="K42" s="329" t="s">
        <v>245</v>
      </c>
      <c r="L42" s="35">
        <v>3456643.63</v>
      </c>
      <c r="M42" s="35">
        <f t="shared" si="7"/>
        <v>3456643.63</v>
      </c>
      <c r="N42" s="343">
        <v>3456643.63</v>
      </c>
      <c r="O42" s="131">
        <v>0</v>
      </c>
      <c r="P42" s="134">
        <f t="shared" si="8"/>
        <v>1</v>
      </c>
      <c r="Q42" s="1" t="s">
        <v>274</v>
      </c>
      <c r="R42" s="19"/>
    </row>
    <row r="43" spans="1:21" ht="105" x14ac:dyDescent="0.25">
      <c r="A43" s="371">
        <v>39</v>
      </c>
      <c r="B43" s="366" t="s">
        <v>123</v>
      </c>
      <c r="C43" s="372" t="s">
        <v>259</v>
      </c>
      <c r="D43" s="372" t="s">
        <v>81</v>
      </c>
      <c r="E43" s="318" t="s">
        <v>263</v>
      </c>
      <c r="F43" s="373" t="s">
        <v>261</v>
      </c>
      <c r="G43" s="328">
        <v>465850</v>
      </c>
      <c r="H43" s="366" t="s">
        <v>123</v>
      </c>
      <c r="I43" s="250"/>
      <c r="J43" s="372" t="s">
        <v>275</v>
      </c>
      <c r="K43" s="329" t="s">
        <v>273</v>
      </c>
      <c r="L43" s="35">
        <v>27951</v>
      </c>
      <c r="M43" s="35">
        <f t="shared" si="7"/>
        <v>27951</v>
      </c>
      <c r="N43" s="183">
        <v>27951</v>
      </c>
      <c r="O43" s="131"/>
      <c r="P43" s="134">
        <f t="shared" si="8"/>
        <v>1</v>
      </c>
      <c r="Q43" s="1" t="s">
        <v>276</v>
      </c>
      <c r="R43" s="19"/>
    </row>
    <row r="44" spans="1:21" ht="120.75" thickBot="1" x14ac:dyDescent="0.3">
      <c r="A44" s="280">
        <v>40</v>
      </c>
      <c r="B44" s="341" t="s">
        <v>123</v>
      </c>
      <c r="C44" s="372" t="s">
        <v>260</v>
      </c>
      <c r="D44" s="372" t="s">
        <v>81</v>
      </c>
      <c r="E44" s="318" t="s">
        <v>263</v>
      </c>
      <c r="F44" s="373" t="s">
        <v>261</v>
      </c>
      <c r="G44" s="328">
        <v>469480</v>
      </c>
      <c r="H44" s="366" t="s">
        <v>123</v>
      </c>
      <c r="I44" s="281"/>
      <c r="J44" s="372" t="s">
        <v>275</v>
      </c>
      <c r="K44" s="329" t="s">
        <v>273</v>
      </c>
      <c r="L44" s="147">
        <v>28168.799999999999</v>
      </c>
      <c r="M44" s="35">
        <f t="shared" si="7"/>
        <v>28168.799999999999</v>
      </c>
      <c r="N44" s="325">
        <v>28168.799999999999</v>
      </c>
      <c r="O44" s="283"/>
      <c r="P44" s="336">
        <f t="shared" si="8"/>
        <v>1</v>
      </c>
      <c r="Q44" s="1" t="s">
        <v>277</v>
      </c>
      <c r="R44" s="19"/>
    </row>
    <row r="45" spans="1:21" ht="31.9" customHeight="1" thickBot="1" x14ac:dyDescent="0.3">
      <c r="A45" s="137"/>
      <c r="B45" s="138" t="s">
        <v>0</v>
      </c>
      <c r="C45" s="139"/>
      <c r="D45" s="139"/>
      <c r="E45" s="285"/>
      <c r="F45" s="286"/>
      <c r="G45" s="140">
        <f>SUM(G7:G44)</f>
        <v>3131980171.8299999</v>
      </c>
      <c r="H45" s="141"/>
      <c r="I45" s="287"/>
      <c r="J45" s="287"/>
      <c r="K45" s="288"/>
      <c r="L45" s="142">
        <f>SUM(L7:L44)</f>
        <v>740859759.04999983</v>
      </c>
      <c r="M45" s="184">
        <f>SUM(M7:M44)</f>
        <v>178346138.19000003</v>
      </c>
      <c r="N45" s="143">
        <f>SUM(N7:N44)</f>
        <v>217438757.44000003</v>
      </c>
      <c r="O45" s="144">
        <f>SUM(O7:O44)</f>
        <v>0</v>
      </c>
      <c r="P45" s="145">
        <f t="shared" ref="P45" si="9">M45/L45</f>
        <v>0.24072860755548695</v>
      </c>
      <c r="Q45" s="289" t="s">
        <v>55</v>
      </c>
      <c r="R45" s="19"/>
    </row>
    <row r="46" spans="1:21" ht="30" customHeight="1" x14ac:dyDescent="0.25">
      <c r="A46" s="40"/>
      <c r="B46" s="41" t="s">
        <v>56</v>
      </c>
      <c r="C46" s="587" t="s">
        <v>57</v>
      </c>
      <c r="D46" s="587"/>
      <c r="E46" s="587"/>
      <c r="F46" s="587"/>
      <c r="G46" s="587"/>
      <c r="H46" s="587"/>
      <c r="I46" s="587"/>
      <c r="J46" s="587"/>
      <c r="K46" s="588"/>
      <c r="L46" s="42" t="s">
        <v>55</v>
      </c>
      <c r="M46" s="42" t="s">
        <v>55</v>
      </c>
      <c r="N46" s="43">
        <f>N7+N10+N13+N16+N17+N19+N20+N21+N22+N24+N25+N26+N27+N29+N30+N31+N32+N33+N34+N35+N36+N38+N39+N40+N41+N42</f>
        <v>169639668.08000001</v>
      </c>
      <c r="O46" s="44" t="s">
        <v>55</v>
      </c>
      <c r="P46" s="45" t="s">
        <v>55</v>
      </c>
      <c r="Q46" s="290" t="s">
        <v>55</v>
      </c>
    </row>
    <row r="47" spans="1:21" ht="30" customHeight="1" x14ac:dyDescent="0.25">
      <c r="A47" s="46"/>
      <c r="B47" s="47" t="s">
        <v>56</v>
      </c>
      <c r="C47" s="589" t="s">
        <v>58</v>
      </c>
      <c r="D47" s="589"/>
      <c r="E47" s="589"/>
      <c r="F47" s="589"/>
      <c r="G47" s="589"/>
      <c r="H47" s="589"/>
      <c r="I47" s="589"/>
      <c r="J47" s="589"/>
      <c r="K47" s="590"/>
      <c r="L47" s="48" t="s">
        <v>55</v>
      </c>
      <c r="M47" s="48" t="s">
        <v>55</v>
      </c>
      <c r="N47" s="146">
        <f>N9+N12+N15</f>
        <v>39092619.25</v>
      </c>
      <c r="O47" s="49" t="s">
        <v>55</v>
      </c>
      <c r="P47" s="50" t="s">
        <v>55</v>
      </c>
      <c r="Q47" s="291" t="s">
        <v>55</v>
      </c>
    </row>
    <row r="48" spans="1:21" ht="30.75" customHeight="1" thickBot="1" x14ac:dyDescent="0.3">
      <c r="A48" s="51"/>
      <c r="B48" s="52" t="s">
        <v>56</v>
      </c>
      <c r="C48" s="580" t="s">
        <v>59</v>
      </c>
      <c r="D48" s="580"/>
      <c r="E48" s="580"/>
      <c r="F48" s="580"/>
      <c r="G48" s="580"/>
      <c r="H48" s="580"/>
      <c r="I48" s="580"/>
      <c r="J48" s="580"/>
      <c r="K48" s="581"/>
      <c r="L48" s="53" t="s">
        <v>55</v>
      </c>
      <c r="M48" s="53" t="s">
        <v>55</v>
      </c>
      <c r="N48" s="54">
        <f>N18+N37+N43+N44</f>
        <v>8706470.1100000013</v>
      </c>
      <c r="O48" s="55">
        <f>O45</f>
        <v>0</v>
      </c>
      <c r="P48" s="292" t="s">
        <v>55</v>
      </c>
      <c r="Q48" s="293" t="s">
        <v>55</v>
      </c>
    </row>
    <row r="49" spans="1:16" x14ac:dyDescent="0.25">
      <c r="A49" s="56"/>
      <c r="B49" s="57"/>
      <c r="C49" s="58"/>
      <c r="D49" s="58"/>
      <c r="E49" s="59"/>
      <c r="F49" s="59"/>
      <c r="G49" s="60"/>
      <c r="H49" s="61"/>
      <c r="I49" s="62"/>
      <c r="J49" s="62"/>
      <c r="K49" s="62"/>
      <c r="L49" s="62"/>
      <c r="M49" s="62"/>
      <c r="N49" s="63"/>
      <c r="O49" s="64"/>
      <c r="P49" s="64"/>
    </row>
    <row r="50" spans="1:16" x14ac:dyDescent="0.25">
      <c r="A50" s="65"/>
      <c r="B50" s="84" t="s">
        <v>60</v>
      </c>
      <c r="C50" s="58"/>
      <c r="D50" s="58"/>
      <c r="E50" s="67"/>
      <c r="F50" s="67"/>
      <c r="G50" s="231"/>
      <c r="H50" s="232"/>
      <c r="I50" s="78"/>
      <c r="J50" s="78"/>
      <c r="K50" s="78"/>
      <c r="L50" s="294"/>
      <c r="M50" s="294"/>
      <c r="N50" s="233"/>
      <c r="O50" s="71"/>
      <c r="P50" s="72"/>
    </row>
    <row r="51" spans="1:16" ht="67.150000000000006" customHeight="1" x14ac:dyDescent="0.25">
      <c r="A51" s="56"/>
      <c r="B51" s="582" t="s">
        <v>186</v>
      </c>
      <c r="C51" s="582"/>
      <c r="D51" s="582"/>
      <c r="E51" s="582"/>
      <c r="F51" s="582"/>
      <c r="G51" s="582"/>
      <c r="H51" s="582"/>
      <c r="I51" s="582"/>
      <c r="J51" s="582"/>
      <c r="K51" s="582"/>
      <c r="L51" s="185"/>
      <c r="M51" s="186"/>
      <c r="N51" s="126"/>
      <c r="O51" s="64"/>
      <c r="P51" s="64"/>
    </row>
    <row r="52" spans="1:16" x14ac:dyDescent="0.25">
      <c r="A52" s="56"/>
      <c r="B52" s="66"/>
      <c r="C52" s="73"/>
      <c r="D52" s="73"/>
      <c r="E52" s="59"/>
      <c r="F52" s="59"/>
      <c r="G52" s="60"/>
      <c r="H52" s="61"/>
      <c r="I52" s="62"/>
      <c r="J52" s="62"/>
      <c r="K52" s="62"/>
      <c r="L52" s="62"/>
      <c r="M52" s="64"/>
      <c r="N52" s="74"/>
      <c r="O52" s="44"/>
      <c r="P52" s="39"/>
    </row>
    <row r="53" spans="1:16" x14ac:dyDescent="0.25">
      <c r="A53" s="56"/>
      <c r="B53" s="66"/>
      <c r="C53" s="73"/>
      <c r="D53" s="73"/>
      <c r="E53" s="59"/>
      <c r="F53" s="59"/>
      <c r="G53" s="60"/>
      <c r="H53" s="61"/>
      <c r="I53" s="62"/>
      <c r="J53" s="62"/>
      <c r="K53" s="62"/>
      <c r="L53" s="62"/>
      <c r="M53" s="64"/>
      <c r="N53" s="75"/>
      <c r="O53" s="44"/>
      <c r="P53" s="39"/>
    </row>
    <row r="54" spans="1:16" x14ac:dyDescent="0.25">
      <c r="A54" s="56"/>
      <c r="B54" s="66"/>
      <c r="C54" s="73"/>
      <c r="D54" s="73"/>
      <c r="E54" s="59"/>
      <c r="F54" s="59"/>
      <c r="G54" s="60"/>
      <c r="H54" s="61"/>
      <c r="I54" s="62"/>
      <c r="J54" s="62"/>
      <c r="K54" s="62"/>
      <c r="L54" s="62"/>
      <c r="M54" s="64"/>
      <c r="N54" s="76"/>
      <c r="O54" s="77"/>
      <c r="P54" s="39"/>
    </row>
    <row r="55" spans="1:16" x14ac:dyDescent="0.25">
      <c r="A55" s="56"/>
      <c r="B55" s="78"/>
      <c r="C55" s="67"/>
      <c r="D55" s="67"/>
      <c r="I55" s="79"/>
      <c r="J55" s="79"/>
      <c r="K55" s="79"/>
      <c r="L55" s="80"/>
      <c r="M55" s="80"/>
      <c r="N55" s="81"/>
      <c r="O55" s="81"/>
      <c r="P55" s="81"/>
    </row>
    <row r="56" spans="1:16" x14ac:dyDescent="0.25">
      <c r="A56" s="56"/>
      <c r="B56" s="78"/>
      <c r="C56" s="67"/>
      <c r="D56" s="67"/>
      <c r="I56" s="79"/>
      <c r="J56" s="79"/>
      <c r="K56" s="79"/>
      <c r="L56" s="80"/>
      <c r="M56" s="80"/>
      <c r="N56" s="81"/>
      <c r="O56" s="81"/>
      <c r="P56" s="82"/>
    </row>
    <row r="57" spans="1:16" x14ac:dyDescent="0.25">
      <c r="A57" s="56"/>
      <c r="I57" s="79"/>
      <c r="J57" s="79"/>
      <c r="K57" s="79"/>
      <c r="L57" s="80"/>
      <c r="M57" s="80"/>
      <c r="N57" s="81"/>
      <c r="O57" s="81"/>
      <c r="P57" s="82"/>
    </row>
    <row r="58" spans="1:16" x14ac:dyDescent="0.25">
      <c r="A58" s="56"/>
      <c r="I58" s="79"/>
      <c r="J58" s="79"/>
      <c r="K58" s="79"/>
      <c r="L58" s="80"/>
      <c r="M58" s="80"/>
      <c r="N58" s="81"/>
      <c r="O58" s="81"/>
      <c r="P58" s="82"/>
    </row>
    <row r="59" spans="1:16" x14ac:dyDescent="0.25">
      <c r="A59" s="56"/>
      <c r="I59" s="79"/>
      <c r="J59" s="79"/>
      <c r="K59" s="79"/>
      <c r="L59" s="80"/>
      <c r="M59" s="79"/>
      <c r="N59" s="82"/>
      <c r="O59" s="82"/>
      <c r="P59" s="82"/>
    </row>
    <row r="60" spans="1:16" x14ac:dyDescent="0.25">
      <c r="A60" s="56"/>
      <c r="I60" s="79"/>
      <c r="J60" s="79"/>
      <c r="K60" s="79"/>
      <c r="L60" s="79"/>
      <c r="M60" s="79"/>
      <c r="N60" s="82"/>
      <c r="O60" s="82"/>
      <c r="P60" s="82"/>
    </row>
    <row r="61" spans="1:16" x14ac:dyDescent="0.25">
      <c r="A61" s="56"/>
      <c r="I61" s="79"/>
      <c r="J61" s="68"/>
      <c r="K61" s="79"/>
      <c r="L61" s="79"/>
      <c r="M61" s="79"/>
      <c r="N61" s="19"/>
      <c r="O61" s="19"/>
      <c r="P61" s="19"/>
    </row>
    <row r="62" spans="1:16" x14ac:dyDescent="0.25">
      <c r="A62" s="56"/>
      <c r="I62" s="79"/>
      <c r="J62" s="68"/>
      <c r="K62" s="79"/>
      <c r="L62" s="79"/>
      <c r="M62" s="79"/>
      <c r="N62" s="19"/>
      <c r="O62" s="19"/>
      <c r="P62" s="19"/>
    </row>
    <row r="63" spans="1:16" x14ac:dyDescent="0.25">
      <c r="A63" s="56"/>
      <c r="I63" s="79"/>
      <c r="J63" s="79"/>
      <c r="K63" s="79"/>
      <c r="L63" s="79"/>
      <c r="M63" s="79"/>
      <c r="N63" s="19"/>
      <c r="O63" s="19"/>
      <c r="P63" s="19"/>
    </row>
    <row r="64" spans="1:16" x14ac:dyDescent="0.25">
      <c r="A64" s="56"/>
      <c r="I64" s="79"/>
      <c r="J64" s="79"/>
      <c r="K64" s="79"/>
      <c r="L64" s="79"/>
      <c r="M64" s="79"/>
      <c r="N64" s="19"/>
      <c r="O64" s="19"/>
      <c r="P64" s="19"/>
    </row>
    <row r="65" spans="1:16" x14ac:dyDescent="0.25">
      <c r="A65" s="56"/>
      <c r="I65" s="79"/>
      <c r="J65" s="79"/>
      <c r="K65" s="79"/>
      <c r="L65" s="79"/>
      <c r="M65" s="79"/>
      <c r="N65" s="19"/>
      <c r="O65" s="19"/>
      <c r="P65" s="19"/>
    </row>
    <row r="66" spans="1:16" x14ac:dyDescent="0.25">
      <c r="A66" s="56"/>
      <c r="I66" s="79"/>
      <c r="J66" s="79"/>
      <c r="K66" s="79"/>
      <c r="L66" s="79"/>
      <c r="M66" s="79"/>
      <c r="N66" s="19"/>
      <c r="O66" s="19"/>
      <c r="P66" s="19"/>
    </row>
    <row r="67" spans="1:16" x14ac:dyDescent="0.25">
      <c r="A67" s="56"/>
      <c r="I67" s="79"/>
      <c r="J67" s="79"/>
      <c r="K67" s="79"/>
      <c r="L67" s="79"/>
      <c r="M67" s="79"/>
      <c r="N67" s="19"/>
      <c r="O67" s="19"/>
      <c r="P67" s="19"/>
    </row>
    <row r="68" spans="1:16" x14ac:dyDescent="0.25">
      <c r="A68" s="56"/>
      <c r="I68" s="79"/>
      <c r="J68" s="79"/>
      <c r="K68" s="79"/>
      <c r="L68" s="79"/>
      <c r="M68" s="79"/>
      <c r="N68" s="19"/>
      <c r="O68" s="19"/>
      <c r="P68" s="19"/>
    </row>
    <row r="69" spans="1:16" x14ac:dyDescent="0.25">
      <c r="A69" s="56"/>
      <c r="I69" s="79"/>
      <c r="J69" s="79"/>
      <c r="K69" s="79"/>
      <c r="L69" s="79"/>
      <c r="M69" s="79"/>
      <c r="N69" s="19"/>
      <c r="O69" s="19"/>
      <c r="P69" s="19"/>
    </row>
    <row r="70" spans="1:16" x14ac:dyDescent="0.25">
      <c r="A70" s="56"/>
      <c r="I70" s="79"/>
      <c r="J70" s="79"/>
      <c r="K70" s="79"/>
      <c r="L70" s="79"/>
      <c r="M70" s="79"/>
      <c r="N70" s="19"/>
      <c r="O70" s="19"/>
      <c r="P70" s="19"/>
    </row>
    <row r="71" spans="1:16" x14ac:dyDescent="0.25">
      <c r="A71" s="56"/>
      <c r="I71" s="79"/>
      <c r="J71" s="79"/>
      <c r="K71" s="79"/>
      <c r="L71" s="79"/>
      <c r="M71" s="79"/>
      <c r="N71" s="19"/>
      <c r="O71" s="19"/>
      <c r="P71" s="19"/>
    </row>
    <row r="72" spans="1:16" x14ac:dyDescent="0.25">
      <c r="A72" s="56"/>
      <c r="I72" s="79"/>
      <c r="J72" s="79"/>
      <c r="K72" s="79"/>
      <c r="L72" s="79"/>
      <c r="M72" s="79"/>
      <c r="N72" s="19"/>
      <c r="O72" s="19"/>
      <c r="P72" s="19"/>
    </row>
    <row r="73" spans="1:16" x14ac:dyDescent="0.25">
      <c r="A73" s="56"/>
      <c r="I73" s="79"/>
      <c r="J73" s="79"/>
      <c r="K73" s="79"/>
      <c r="L73" s="79"/>
      <c r="M73" s="79"/>
      <c r="N73" s="19"/>
      <c r="O73" s="19"/>
      <c r="P73" s="19"/>
    </row>
    <row r="74" spans="1:16" x14ac:dyDescent="0.25">
      <c r="A74" s="56"/>
      <c r="I74" s="79"/>
      <c r="J74" s="79"/>
      <c r="K74" s="79"/>
      <c r="L74" s="79"/>
      <c r="M74" s="79"/>
      <c r="N74" s="19"/>
      <c r="O74" s="19"/>
      <c r="P74" s="19"/>
    </row>
    <row r="75" spans="1:16" x14ac:dyDescent="0.25">
      <c r="A75" s="56"/>
      <c r="I75" s="79"/>
      <c r="J75" s="79"/>
      <c r="K75" s="79"/>
      <c r="L75" s="79"/>
      <c r="M75" s="79"/>
      <c r="N75" s="19"/>
      <c r="O75" s="19"/>
      <c r="P75" s="19"/>
    </row>
    <row r="76" spans="1:16" x14ac:dyDescent="0.25">
      <c r="A76" s="56"/>
      <c r="I76" s="79"/>
      <c r="J76" s="79"/>
      <c r="K76" s="79"/>
      <c r="L76" s="79"/>
      <c r="M76" s="79"/>
      <c r="N76" s="19"/>
      <c r="O76" s="19"/>
      <c r="P76" s="19"/>
    </row>
    <row r="77" spans="1:16" x14ac:dyDescent="0.25">
      <c r="A77" s="56"/>
      <c r="I77" s="79"/>
      <c r="J77" s="79"/>
      <c r="K77" s="79"/>
      <c r="L77" s="79"/>
      <c r="M77" s="79"/>
      <c r="N77" s="19"/>
      <c r="O77" s="19"/>
      <c r="P77" s="19"/>
    </row>
    <row r="78" spans="1:16" x14ac:dyDescent="0.25">
      <c r="A78" s="56"/>
      <c r="I78" s="79"/>
      <c r="J78" s="79"/>
      <c r="K78" s="79"/>
      <c r="L78" s="79"/>
      <c r="M78" s="79"/>
      <c r="N78" s="19"/>
      <c r="O78" s="19"/>
      <c r="P78" s="19"/>
    </row>
    <row r="79" spans="1:16" x14ac:dyDescent="0.25">
      <c r="A79" s="56"/>
      <c r="I79" s="79"/>
      <c r="J79" s="79"/>
      <c r="K79" s="79"/>
      <c r="L79" s="79"/>
      <c r="M79" s="79"/>
      <c r="N79" s="19"/>
      <c r="O79" s="19"/>
      <c r="P79" s="19"/>
    </row>
    <row r="80" spans="1:16" x14ac:dyDescent="0.25">
      <c r="A80" s="56"/>
      <c r="I80" s="79"/>
      <c r="J80" s="79"/>
      <c r="K80" s="79"/>
      <c r="L80" s="79"/>
      <c r="M80" s="79"/>
      <c r="N80" s="19"/>
      <c r="O80" s="19"/>
      <c r="P80" s="19"/>
    </row>
    <row r="81" spans="1:16" x14ac:dyDescent="0.25">
      <c r="A81" s="56"/>
      <c r="I81" s="79"/>
      <c r="J81" s="79"/>
      <c r="K81" s="79"/>
      <c r="L81" s="79"/>
      <c r="M81" s="79"/>
      <c r="N81" s="19"/>
      <c r="O81" s="19"/>
      <c r="P81" s="19"/>
    </row>
    <row r="82" spans="1:16" x14ac:dyDescent="0.25">
      <c r="A82" s="56"/>
      <c r="I82" s="79"/>
      <c r="J82" s="79"/>
      <c r="K82" s="79"/>
      <c r="L82" s="79"/>
      <c r="M82" s="79"/>
      <c r="N82" s="19"/>
      <c r="O82" s="19"/>
      <c r="P82" s="19"/>
    </row>
    <row r="83" spans="1:16" x14ac:dyDescent="0.25">
      <c r="A83" s="56"/>
      <c r="I83" s="79"/>
      <c r="J83" s="79"/>
      <c r="K83" s="79"/>
      <c r="L83" s="79"/>
      <c r="M83" s="79"/>
      <c r="N83" s="19"/>
      <c r="O83" s="19"/>
      <c r="P83" s="19"/>
    </row>
    <row r="84" spans="1:16" x14ac:dyDescent="0.25">
      <c r="A84" s="56"/>
      <c r="I84" s="79"/>
      <c r="J84" s="79"/>
      <c r="K84" s="79"/>
      <c r="L84" s="79"/>
      <c r="M84" s="79"/>
      <c r="N84" s="19"/>
      <c r="O84" s="19"/>
      <c r="P84" s="19"/>
    </row>
    <row r="85" spans="1:16" x14ac:dyDescent="0.25">
      <c r="A85" s="56"/>
      <c r="I85" s="79"/>
      <c r="J85" s="79"/>
      <c r="K85" s="79"/>
      <c r="L85" s="79"/>
      <c r="M85" s="79"/>
      <c r="N85" s="19"/>
      <c r="O85" s="19"/>
      <c r="P85" s="19"/>
    </row>
    <row r="86" spans="1:16" x14ac:dyDescent="0.25">
      <c r="A86" s="56"/>
      <c r="I86" s="79"/>
      <c r="J86" s="79"/>
      <c r="K86" s="79"/>
      <c r="L86" s="79"/>
      <c r="M86" s="79"/>
      <c r="N86" s="19"/>
      <c r="O86" s="19"/>
      <c r="P86" s="19"/>
    </row>
    <row r="87" spans="1:16" x14ac:dyDescent="0.25">
      <c r="A87" s="62"/>
      <c r="I87" s="79"/>
      <c r="J87" s="79"/>
      <c r="K87" s="79"/>
      <c r="L87" s="79"/>
      <c r="M87" s="79"/>
      <c r="N87" s="19"/>
      <c r="O87" s="19"/>
      <c r="P87" s="19"/>
    </row>
    <row r="88" spans="1:16" x14ac:dyDescent="0.25">
      <c r="A88" s="62"/>
      <c r="I88" s="79"/>
      <c r="J88" s="79"/>
      <c r="K88" s="79"/>
      <c r="L88" s="79"/>
      <c r="M88" s="79"/>
      <c r="N88" s="19"/>
      <c r="O88" s="19"/>
      <c r="P88" s="19"/>
    </row>
    <row r="89" spans="1:16" x14ac:dyDescent="0.25">
      <c r="A89" s="62"/>
      <c r="I89" s="79"/>
      <c r="J89" s="79"/>
      <c r="K89" s="79"/>
      <c r="L89" s="79"/>
      <c r="M89" s="79"/>
      <c r="N89" s="19"/>
      <c r="O89" s="19"/>
      <c r="P89" s="19"/>
    </row>
    <row r="90" spans="1:16" x14ac:dyDescent="0.25">
      <c r="A90" s="62"/>
      <c r="I90" s="79"/>
      <c r="J90" s="79"/>
      <c r="K90" s="79"/>
      <c r="L90" s="79"/>
      <c r="M90" s="79"/>
      <c r="N90" s="19"/>
      <c r="O90" s="19"/>
      <c r="P90" s="19"/>
    </row>
    <row r="91" spans="1:16" x14ac:dyDescent="0.25">
      <c r="I91" s="79"/>
      <c r="J91" s="79"/>
      <c r="K91" s="79"/>
      <c r="L91" s="79"/>
      <c r="M91" s="79"/>
      <c r="N91" s="19"/>
      <c r="O91" s="19"/>
      <c r="P91" s="19"/>
    </row>
    <row r="92" spans="1:16" x14ac:dyDescent="0.25">
      <c r="I92" s="79"/>
      <c r="J92" s="79"/>
      <c r="K92" s="79"/>
      <c r="L92" s="79"/>
      <c r="M92" s="79"/>
      <c r="N92" s="19"/>
      <c r="O92" s="19"/>
      <c r="P92" s="19"/>
    </row>
    <row r="93" spans="1:16" x14ac:dyDescent="0.25">
      <c r="I93" s="79"/>
      <c r="J93" s="79"/>
      <c r="K93" s="79"/>
      <c r="L93" s="79"/>
      <c r="M93" s="79"/>
      <c r="N93" s="19"/>
      <c r="O93" s="19"/>
      <c r="P93" s="19"/>
    </row>
    <row r="94" spans="1:16" x14ac:dyDescent="0.25">
      <c r="I94" s="79"/>
      <c r="J94" s="79"/>
      <c r="K94" s="79"/>
      <c r="L94" s="79"/>
      <c r="M94" s="79"/>
      <c r="N94" s="19"/>
      <c r="O94" s="19"/>
      <c r="P94" s="19"/>
    </row>
    <row r="95" spans="1:16" x14ac:dyDescent="0.25">
      <c r="I95" s="79"/>
      <c r="J95" s="79"/>
      <c r="K95" s="79"/>
      <c r="L95" s="79"/>
      <c r="M95" s="79"/>
      <c r="N95" s="19"/>
      <c r="O95" s="19"/>
      <c r="P95" s="19"/>
    </row>
    <row r="96" spans="1:16" x14ac:dyDescent="0.25">
      <c r="I96" s="79"/>
      <c r="J96" s="79"/>
      <c r="K96" s="79"/>
      <c r="L96" s="79"/>
      <c r="M96" s="79"/>
      <c r="N96" s="19"/>
      <c r="O96" s="19"/>
      <c r="P96" s="19"/>
    </row>
    <row r="97" spans="9:16" x14ac:dyDescent="0.25">
      <c r="I97" s="79"/>
      <c r="J97" s="79"/>
      <c r="K97" s="79"/>
      <c r="L97" s="79"/>
      <c r="M97" s="79"/>
      <c r="N97" s="19"/>
      <c r="O97" s="19"/>
      <c r="P97" s="19"/>
    </row>
    <row r="98" spans="9:16" x14ac:dyDescent="0.25">
      <c r="I98" s="79"/>
      <c r="J98" s="79"/>
      <c r="K98" s="79"/>
      <c r="L98" s="79"/>
      <c r="M98" s="79"/>
      <c r="N98" s="19"/>
      <c r="O98" s="19"/>
      <c r="P98" s="19"/>
    </row>
    <row r="99" spans="9:16" x14ac:dyDescent="0.25">
      <c r="I99" s="79"/>
      <c r="J99" s="79"/>
      <c r="K99" s="79"/>
      <c r="L99" s="79"/>
      <c r="M99" s="79"/>
      <c r="N99" s="19"/>
      <c r="O99" s="19"/>
      <c r="P99" s="19"/>
    </row>
    <row r="100" spans="9:16" x14ac:dyDescent="0.25">
      <c r="I100" s="79"/>
      <c r="J100" s="79"/>
      <c r="K100" s="79"/>
      <c r="L100" s="79"/>
      <c r="M100" s="79"/>
      <c r="N100" s="19"/>
      <c r="O100" s="19"/>
      <c r="P100" s="19"/>
    </row>
    <row r="101" spans="9:16" x14ac:dyDescent="0.25">
      <c r="I101" s="79"/>
      <c r="J101" s="79"/>
      <c r="K101" s="79"/>
      <c r="L101" s="79"/>
      <c r="M101" s="79"/>
    </row>
    <row r="102" spans="9:16" x14ac:dyDescent="0.25">
      <c r="I102" s="79"/>
      <c r="J102" s="79"/>
      <c r="K102" s="79"/>
      <c r="L102" s="79"/>
      <c r="M102" s="79"/>
    </row>
    <row r="103" spans="9:16" x14ac:dyDescent="0.25">
      <c r="I103" s="79"/>
      <c r="J103" s="79"/>
      <c r="K103" s="79"/>
      <c r="L103" s="79"/>
      <c r="M103" s="79"/>
    </row>
    <row r="104" spans="9:16" x14ac:dyDescent="0.25">
      <c r="I104" s="79"/>
      <c r="J104" s="79"/>
      <c r="K104" s="79"/>
      <c r="L104" s="79"/>
      <c r="M104" s="79"/>
    </row>
    <row r="105" spans="9:16" x14ac:dyDescent="0.25">
      <c r="I105" s="79"/>
      <c r="J105" s="79"/>
      <c r="K105" s="79"/>
      <c r="L105" s="79"/>
      <c r="M105" s="79"/>
    </row>
    <row r="106" spans="9:16" x14ac:dyDescent="0.25">
      <c r="I106" s="79"/>
      <c r="J106" s="79"/>
      <c r="K106" s="79"/>
      <c r="L106" s="79"/>
      <c r="M106" s="79"/>
    </row>
    <row r="107" spans="9:16" x14ac:dyDescent="0.25">
      <c r="I107" s="79"/>
      <c r="J107" s="79"/>
      <c r="K107" s="79"/>
      <c r="L107" s="79"/>
      <c r="M107" s="79"/>
    </row>
  </sheetData>
  <autoFilter ref="A6:Q48"/>
  <mergeCells count="125">
    <mergeCell ref="I26:I28"/>
    <mergeCell ref="G26:G28"/>
    <mergeCell ref="G20:G21"/>
    <mergeCell ref="A26:A28"/>
    <mergeCell ref="B26:B28"/>
    <mergeCell ref="C26:C28"/>
    <mergeCell ref="D26:D28"/>
    <mergeCell ref="E26:E28"/>
    <mergeCell ref="F26:F28"/>
    <mergeCell ref="H22:H23"/>
    <mergeCell ref="I22:I23"/>
    <mergeCell ref="C48:K48"/>
    <mergeCell ref="B51:K51"/>
    <mergeCell ref="A20:A21"/>
    <mergeCell ref="B20:B21"/>
    <mergeCell ref="C20:C21"/>
    <mergeCell ref="D20:D21"/>
    <mergeCell ref="E20:E21"/>
    <mergeCell ref="F20:F21"/>
    <mergeCell ref="I20:I21"/>
    <mergeCell ref="H20:H21"/>
    <mergeCell ref="G34:G37"/>
    <mergeCell ref="H34:H37"/>
    <mergeCell ref="I34:I37"/>
    <mergeCell ref="C46:K46"/>
    <mergeCell ref="C47:K47"/>
    <mergeCell ref="A34:A37"/>
    <mergeCell ref="B34:B37"/>
    <mergeCell ref="C34:C37"/>
    <mergeCell ref="D34:D37"/>
    <mergeCell ref="E34:E37"/>
    <mergeCell ref="F34:F37"/>
    <mergeCell ref="F32:F33"/>
    <mergeCell ref="G32:G33"/>
    <mergeCell ref="H26:H28"/>
    <mergeCell ref="H32:H33"/>
    <mergeCell ref="I32:I33"/>
    <mergeCell ref="K32:K33"/>
    <mergeCell ref="L32:L33"/>
    <mergeCell ref="A32:A33"/>
    <mergeCell ref="B32:B33"/>
    <mergeCell ref="C32:C33"/>
    <mergeCell ref="D32:D33"/>
    <mergeCell ref="E32:E33"/>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O13:O15"/>
    <mergeCell ref="P13:P15"/>
    <mergeCell ref="Q13:Q15"/>
    <mergeCell ref="H13:H19"/>
    <mergeCell ref="I13:I19"/>
    <mergeCell ref="J13:J15"/>
    <mergeCell ref="K13:K15"/>
    <mergeCell ref="L13:L15"/>
    <mergeCell ref="M13:M15"/>
    <mergeCell ref="A13:A19"/>
    <mergeCell ref="B13:B19"/>
    <mergeCell ref="C13:C19"/>
    <mergeCell ref="D13:D19"/>
    <mergeCell ref="E13:E19"/>
    <mergeCell ref="F13:F19"/>
    <mergeCell ref="G13:G19"/>
    <mergeCell ref="H10:H12"/>
    <mergeCell ref="I10:I12"/>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K35:K37"/>
    <mergeCell ref="Q35:Q37"/>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s>
  <pageMargins left="0.23622047244094491" right="0.23622047244094491" top="0.74803149606299213" bottom="0.74803149606299213" header="0.31496062992125984" footer="0.31496062992125984"/>
  <pageSetup paperSize="8" scale="57" fitToHeight="0" orientation="landscape" horizontalDpi="4294967293" verticalDpi="4294967293" r:id="rId1"/>
  <headerFooter>
    <oddFooter xml:space="preserve">&amp;CStránka &amp;P z &amp;N&amp;RZpracoval odbor finanční, stav k 1. 10. 2022
</oddFooter>
  </headerFooter>
  <rowBreaks count="1" manualBreakCount="1">
    <brk id="33" max="16383" man="1"/>
  </rowBreaks>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8836-A44B-4D5E-A635-DA47F139A9BC}"/>
</file>

<file path=customXml/itemProps2.xml><?xml version="1.0" encoding="utf-8"?>
<ds:datastoreItem xmlns:ds="http://schemas.openxmlformats.org/officeDocument/2006/customXml" ds:itemID="{29962FB6-9674-4D61-B4F8-17A708DD7B57}"/>
</file>

<file path=customXml/itemProps3.xml><?xml version="1.0" encoding="utf-8"?>
<ds:datastoreItem xmlns:ds="http://schemas.openxmlformats.org/officeDocument/2006/customXml" ds:itemID="{27796A6A-E294-4511-A362-8BA68DF61B5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102. zasedání Rady Karlovarského kraje, které se uskutečnilo dne 17.10.2022 (k bodu č. 4)</dc:title>
  <dc:creator/>
  <cp:lastModifiedBy/>
  <dcterms:created xsi:type="dcterms:W3CDTF">2006-09-16T00:00:00Z</dcterms:created>
  <dcterms:modified xsi:type="dcterms:W3CDTF">2022-10-18T11:06:58Z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