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3250" windowHeight="12570" activeTab="2"/>
  </bookViews>
  <sheets>
    <sheet name="Nový přehled RKK" sheetId="100" r:id="rId1"/>
    <sheet name="KK_sledování " sheetId="104" r:id="rId2"/>
    <sheet name="PO_sledování" sheetId="89" r:id="rId3"/>
  </sheets>
  <definedNames>
    <definedName name="_xlnm._FilterDatabase" localSheetId="1" hidden="1">'KK_sledování '!$A$6:$Q$24</definedName>
    <definedName name="_xlnm._FilterDatabase" localSheetId="2" hidden="1">PO_sledování!$A$6:$Q$27</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workbook>
</file>

<file path=xl/calcChain.xml><?xml version="1.0" encoding="utf-8"?>
<calcChain xmlns="http://schemas.openxmlformats.org/spreadsheetml/2006/main">
  <c r="N23" i="104" l="1"/>
  <c r="L22" i="104"/>
  <c r="N22" i="104"/>
  <c r="P20" i="104" l="1"/>
  <c r="M22" i="104" l="1"/>
  <c r="N25" i="89"/>
  <c r="M25" i="89"/>
  <c r="L25" i="89"/>
  <c r="N26" i="89" l="1"/>
  <c r="O25" i="89"/>
  <c r="P24" i="89"/>
  <c r="P23" i="89"/>
  <c r="N27" i="89" l="1"/>
  <c r="M21" i="89"/>
  <c r="P21" i="89" s="1"/>
  <c r="P17" i="104" l="1"/>
  <c r="O22" i="104" l="1"/>
  <c r="O24" i="104" s="1"/>
  <c r="P18" i="104"/>
  <c r="G22" i="104" l="1"/>
  <c r="P19" i="104"/>
  <c r="P16" i="104"/>
  <c r="M21" i="104"/>
  <c r="P21" i="104" l="1"/>
  <c r="P14" i="104" l="1"/>
  <c r="D17" i="100" l="1"/>
  <c r="D18" i="100"/>
  <c r="D7" i="100"/>
  <c r="P15" i="104"/>
  <c r="M12" i="104"/>
  <c r="P12" i="104" s="1"/>
  <c r="M11" i="104"/>
  <c r="P11" i="104" s="1"/>
  <c r="M9" i="104"/>
  <c r="P9" i="104" s="1"/>
  <c r="M7" i="104"/>
  <c r="P7" i="104" l="1"/>
  <c r="P22" i="104" l="1"/>
  <c r="D8" i="100"/>
  <c r="L20" i="89" l="1"/>
  <c r="D16" i="100" l="1"/>
  <c r="D9" i="100" l="1"/>
  <c r="D10" i="100" s="1"/>
  <c r="E18" i="100"/>
  <c r="F18" i="100" s="1"/>
  <c r="E17" i="100"/>
  <c r="F17" i="100" s="1"/>
  <c r="M22" i="89" l="1"/>
  <c r="P22" i="89" s="1"/>
  <c r="M19" i="89" l="1"/>
  <c r="P19" i="89" s="1"/>
  <c r="M17" i="89" l="1"/>
  <c r="M20" i="89" l="1"/>
  <c r="P20" i="89" s="1"/>
  <c r="M18" i="89"/>
  <c r="P18" i="89" s="1"/>
  <c r="E7" i="100" l="1"/>
  <c r="G25" i="89"/>
  <c r="M16" i="89"/>
  <c r="M15" i="89"/>
  <c r="M13" i="89"/>
  <c r="P13" i="89" s="1"/>
  <c r="M12" i="89"/>
  <c r="P12" i="89" s="1"/>
  <c r="M11" i="89"/>
  <c r="P11" i="89" s="1"/>
  <c r="M10" i="89"/>
  <c r="P10" i="89" s="1"/>
  <c r="M7" i="89"/>
  <c r="P7" i="89" l="1"/>
  <c r="E8" i="100"/>
  <c r="P15" i="89"/>
  <c r="E16" i="100" l="1"/>
  <c r="F8" i="100"/>
  <c r="E9" i="100"/>
  <c r="E10" i="100" s="1"/>
  <c r="F7" i="100"/>
  <c r="F16" i="100" l="1"/>
  <c r="F9" i="100"/>
  <c r="F10" i="100" s="1"/>
  <c r="P25" i="89" l="1"/>
  <c r="P17" i="89"/>
  <c r="O27" i="89" l="1"/>
  <c r="E19" i="100" s="1"/>
  <c r="D19" i="100" l="1"/>
  <c r="F19" i="100" s="1"/>
</calcChain>
</file>

<file path=xl/sharedStrings.xml><?xml version="1.0" encoding="utf-8"?>
<sst xmlns="http://schemas.openxmlformats.org/spreadsheetml/2006/main" count="307" uniqueCount="207">
  <si>
    <t>CELKEM</t>
  </si>
  <si>
    <t xml:space="preserve">Celkový objem projektu </t>
  </si>
  <si>
    <t xml:space="preserve">Původní finanční postih za zjištěné pochybení </t>
  </si>
  <si>
    <t>Specifikace finančního postihu</t>
  </si>
  <si>
    <t>Identifikované zjištění</t>
  </si>
  <si>
    <t>KSÚS, p.o.</t>
  </si>
  <si>
    <t xml:space="preserve">Projekt revitalizace Centra vzdělávání ISŠTE Sokolov
CZ.1.09/1.3.00/18.00376 </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</si>
  <si>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</si>
  <si>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</si>
  <si>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</si>
  <si>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</si>
  <si>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</si>
  <si>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</si>
  <si>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</si>
  <si>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</si>
  <si>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</si>
  <si>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</si>
  <si>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</si>
  <si>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</si>
  <si>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</si>
  <si>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</si>
  <si>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</si>
  <si>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</si>
  <si>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</si>
  <si>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</si>
  <si>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</si>
  <si>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</si>
  <si>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</si>
  <si>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</si>
  <si>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</si>
  <si>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</si>
  <si>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</si>
  <si>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</si>
  <si>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</si>
  <si>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</si>
  <si>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</si>
  <si>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</si>
  <si>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</si>
  <si>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Střední průmyslová škola Ostrov</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</si>
  <si>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</si>
  <si>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</si>
  <si>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</si>
  <si>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</si>
  <si>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</si>
  <si>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</si>
  <si>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</si>
  <si>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</si>
  <si>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</si>
  <si>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</si>
  <si>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</si>
  <si>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</si>
  <si>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</si>
  <si>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</si>
  <si>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</si>
  <si>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</si>
  <si>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</si>
  <si>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</si>
  <si>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</si>
  <si>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</si>
  <si>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</si>
  <si>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</si>
  <si>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</si>
  <si>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</si>
  <si>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</si>
  <si>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</si>
  <si>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</si>
  <si>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</si>
  <si>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</si>
  <si>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</si>
  <si>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</si>
  <si>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</si>
  <si>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</si>
  <si>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</si>
  <si>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</si>
  <si>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</si>
  <si>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ROP 
92,5% 
7,5%</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</si>
  <si>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</si>
  <si>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</si>
  <si>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</si>
  <si>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</si>
  <si>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</si>
  <si>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</si>
  <si>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</si>
  <si>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</si>
  <si>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</si>
  <si>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</si>
  <si>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</si>
  <si>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</si>
  <si>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</si>
  <si>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</si>
  <si>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</si>
  <si>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</si>
  <si>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</si>
  <si>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</si>
  <si>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</si>
  <si>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</si>
  <si>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VŘ 006 - Zajištění technického dozoru - diskriminační požadavek k prokázání kvalifikačního předpokladu (viz PV 3/2017 - odvod 25%, tj. 823.671,- Kč)</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</si>
  <si>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</si>
  <si>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</si>
  <si>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penále vyměřené k platebnímu výměru č. 3/2017 ze dne 16.3.2017</t>
  </si>
  <si>
    <t>pochybení ve 2 veřejných zakázkách -netransparentní hodnotící kritéria; netransparentní hodnocení nabídek; netransparentní a diskriminační hodnotící kritéria</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</si>
  <si>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</si>
  <si>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</si>
  <si>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</si>
  <si>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</si>
  <si>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</si>
  <si>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</si>
  <si>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</si>
  <si>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</si>
  <si>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</si>
  <si>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</si>
  <si>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</si>
  <si>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</si>
  <si>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</si>
  <si>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</si>
  <si>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</si>
  <si>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region</t>
  </si>
  <si>
    <t>1.1.2021 - 31.12.2022</t>
  </si>
  <si>
    <t>Podpora činnosti Regionální stálé konference a programu RE:START v Karlovarském kraji II.
CZ.08.1.125/0.0/0.0/15_003/0000261</t>
  </si>
  <si>
    <t>OŘP/ORR</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</si>
  <si>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</si>
  <si>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</si>
  <si>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</si>
  <si>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ISŠTE Sokolov, p.o.</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</si>
  <si>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</si>
  <si>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</si>
  <si>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</si>
  <si>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</si>
  <si>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</si>
  <si>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</si>
  <si>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</si>
  <si>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</si>
  <si>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</si>
  <si>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</si>
  <si>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</si>
  <si>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</si>
  <si>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</si>
  <si>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</si>
  <si>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</si>
  <si>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</si>
  <si>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</si>
  <si>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</si>
  <si>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</si>
  <si>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</si>
  <si>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</si>
  <si>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</si>
  <si>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</si>
  <si>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</si>
  <si>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</si>
  <si>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</si>
  <si>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</si>
  <si>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</si>
  <si>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</si>
  <si>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t>Přehled finančních postihů (odvodů, korekcí a pokut) u projektů spolufinancovaných z EU a jiných zdrojů od roku 2008</t>
  </si>
  <si>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</si>
  <si>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</si>
  <si>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</si>
  <si>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 xml:space="preserve">VZ na stavební práce "Realizace stavby CLP"- široké vymezení předmětu veřejné zakázky.
</t>
  </si>
  <si>
    <t>Příloha č. 1</t>
  </si>
  <si>
    <r>
      <t xml:space="preserve">Dne 1.9.2016 doručeno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dne 9.1.2023 odeslal KK Vyjádření k Informaci o zjištěných skutečnostech MF č.j. KK/11/HK/23 ze dne 9.1.2023, dne 16.1.2023 obdržel KK Rozhodnutí MF č.j. MF-6836/2019/1203-9-odvolání zamítlo a PV č. 17/2018 č.j. RRSZ 3984/2018 ze dne 26.6.2018 na odvod ve výši 19.278.653 Kč potvrdilo, dne 19.1.2023 KK PV uhradil na bankovní účet FÚ pro KK.
</t>
    </r>
    <r>
      <rPr>
        <b/>
        <sz val="11"/>
        <rFont val="Calibri"/>
        <family val="2"/>
        <charset val="238"/>
        <scheme val="minor"/>
      </rPr>
      <t>KONEČNÝ STAV - BUDE PŘEDÁNO K VYMÁHÁNÍ NA OLP</t>
    </r>
    <r>
      <rPr>
        <sz val="11"/>
        <rFont val="Calibri"/>
        <family val="2"/>
        <charset val="238"/>
        <scheme val="minor"/>
      </rPr>
      <t xml:space="preserve">
</t>
    </r>
  </si>
  <si>
    <t>Podpora vybraných služeb sociální prevence II
CZ.03.2.60/0.0/0.0/15_005/0015040</t>
  </si>
  <si>
    <t>1.9.2016 - 30.10.2022</t>
  </si>
  <si>
    <t>sociální</t>
  </si>
  <si>
    <t>Patrik Pizinger</t>
  </si>
  <si>
    <t>Nezpůsobilé výdaje vč. nepřímých nákladů - výdaje za pronájem kanceláře leden-prosinec 2021 - statutární orgán 15.přední hlídky Royal Rangers Mariánské Lázně uzavřel smlouvu o nájmu jako pronajímatel i jako spoluvlastník nemovitosti</t>
  </si>
  <si>
    <t>OŠMT</t>
  </si>
  <si>
    <t>Implementace Krajského akčního plánu 2 v Karlovarském kraji
CZ.02.3.68/0.0/0.0/19_078/0017823</t>
  </si>
  <si>
    <t>Zaměstnanost
95%
5%</t>
  </si>
  <si>
    <t>Technická pomoc
85%
15%</t>
  </si>
  <si>
    <t>OŘP/OSV</t>
  </si>
  <si>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</si>
  <si>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</si>
  <si>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</si>
  <si>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t>Výzkum, vývoj a vzdělávání
95%
5%</t>
  </si>
  <si>
    <t>Mgr. Jindřich Čermák</t>
  </si>
  <si>
    <t>MMR 
vrácení dotace</t>
  </si>
  <si>
    <r>
      <t xml:space="preserve">28.5.2021 - 31.8.2023 (závěrečné vyhodnocení 31.8.2024)
</t>
    </r>
    <r>
      <rPr>
        <sz val="11"/>
        <color rgb="FF0070C0"/>
        <rFont val="Calibri"/>
        <family val="2"/>
        <charset val="238"/>
        <scheme val="minor"/>
      </rPr>
      <t>projekt v realizaci</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</si>
  <si>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t>
    </r>
  </si>
  <si>
    <t>Mgr. Robert Pisár</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</si>
  <si>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t>
    </r>
    <r>
      <rPr>
        <b/>
        <sz val="11"/>
        <rFont val="Calibri"/>
        <family val="2"/>
        <charset val="238"/>
        <scheme val="minor"/>
      </rPr>
      <t>KONEČNÝ STAV - PŘEDÁNO K VYMÁHÁNÍ OLP</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</si>
  <si>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dne 11.1.2023 odesláno Vyjádření ke kasaci č.j.KK/12/HK/23 ze dne 10.1.2023. Dne 14.4.2023 obdržel KK Rozsudek NSS č.j. 10 Afs 319/2022 - 33 ze dne 14.4.2023 - kasační stížnost se zamítá. Dne 9. 5. 2023 obdržel KK Výzvu MF č. j. MF-31127/2018/1203-43 ze dne 9. 5. 2023, v níž MF vyzvalo účastníky sporného správní řízení k jednání o smírném vyřešení sporu vedeném o zaplacení částky 732.271,43 Kč s příslušenstvím a předložení dohody o uzavření smíru nebo sdělení, že k dohodě nedošlo. Dne 26.5.2023 odeslal KK Vyjádření k výzvě MF č.j. KK/129/HK/23 ze dne 25.5.2023 - k uzavření dohody nedošlo. Dne 31.5.2023 doručena Reakce MMR na výzvu MF č.j. MMR-39627/2023-25 ze dne 29.5.2023 k uzavření smíru nedošlo.
</t>
    </r>
    <r>
      <rPr>
        <b/>
        <sz val="11"/>
        <rFont val="Calibri"/>
        <family val="2"/>
        <charset val="238"/>
        <scheme val="minor"/>
      </rPr>
      <t>OČEKÁVÁME NOVÉ ROZHODNUTÍ MF VE SPORU</t>
    </r>
  </si>
  <si>
    <t>pochybení ve VZ realizované ISŠ Cheb - zadavatel stanovil lhůtu pro podání nabídek v délce kratší, než určují uvedená ustanovení ZZVZ - sankce 5% z hodnoty VZ 0007 a neprokázání doložení dokladů prokazující základní či profesní způsobilost - sankce 25 % z hodnoty VZ 0007 po připomínkách snížení na 5%</t>
  </si>
  <si>
    <t>MŠMT
výzva k vrácení dotace</t>
  </si>
  <si>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 sankce 5% z hodnoty
VZ 0044</t>
  </si>
  <si>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0043</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</si>
  <si>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6. 6. 2023 byla KK doručena Výzva k vrácení dotace nebo její části dle ustanovení § 14f odst. 3 zákona č. 218/2000 Sb., o rozpočtových pravidlech č. 1/23-06-17823-001 ze dne 6. 6. 2023. Dne 29.6.2023 byla uhrazena výzva v celkové výši 2.613,50 Kč (95% podíl z celkové výše nezpůsobilých výdajů 2.751,06 Kč tj. 2.456,30 Kč přímé náklady + 294,76 Kč nepřímé náklady) na bankovní účet MŠMT
</t>
    </r>
    <r>
      <rPr>
        <b/>
        <sz val="11"/>
        <rFont val="Calibri"/>
        <family val="2"/>
        <charset val="238"/>
        <scheme val="minor"/>
      </rPr>
      <t>KONEČNÝ STAV - BUDE ŘEŠENO JAKO ŠKODNÍ PŘÍPAD</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</si>
  <si>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22. 6. 2023 byla KK doručena Výzva k vrácení dotace nebo její části dle ustanovení § 14f odst. 3 zákona č. 218/2000 Sb., o rozpočtových pravidlech č. 1/CZ.02.3.68/0.0/0.0/19_078/0017823/23/001 ze dne 21. 6. 2023. Dne 12. 7. 2023 byla uhrazena výzva v celkové výši 1.458,03 Kč (95% podíl z celkové výše nezpůsobilých výdajů 1.534,77 Kč tj. 1.370,33 Kč přímé náklady + 164,44 Kč nepřímé náklady) na bankovní účet MŠMT
</t>
    </r>
    <r>
      <rPr>
        <b/>
        <sz val="11"/>
        <rFont val="Calibri"/>
        <family val="2"/>
        <charset val="238"/>
        <scheme val="minor"/>
      </rPr>
      <t>KONEČNÝ STAV - BUDE ŘEŠENO JAKO ŠKODNÍ PŘÍPAD</t>
    </r>
  </si>
  <si>
    <r>
      <t xml:space="preserve">Dne 3.1.2023 doručen Protokol o kontrole č.j. MPSV-2022/172556-854/2 ze dne 2.1.2023 zjištění spočívající ve střetu zájmů - uzavření nájemní smlouvy totéž osobou na obou stranách statutární orgán 15.přední hlídky Royal Rangers Mariánské Lázně  pan Tomáš Rusňák uzavřel smlouvu o nájmu jako pronajímatel i jako spoluvlastník nemovitosti. Dne 18.1.2023 podány námitky č.j. KK/15/HK/23 ze dne 17.1.2023. Dne 9.2.2023 obdržel KK Vyřízení námitek podaných proti kontrolním zjištění č. 1 uvedených v protokolu o kontrole č. 000076-2022/OPZ ze dne 2.1.2023 č.j. MPSV-2023/14415/854/1 - námitky jsou shledány nedůvodnými a proto jsou zamítnuty. Dne 24.2.2023 doručena výzva k vrácení dotace či její části č.j. MPSV-2022/172556-854/3 ze dne 24.2.2023, která nebyla uhrazena. Informace MPSV Předání  podkladů k prošetření podezření na porušení rozpočtové kázně č.j. MPSV-2023/81756-852 ze dne 12.4.2023. Oznámení o zahájení daňové kontroly FÚproKK č.j. 544187/23/2400-31471-405141 ze dne 5.5.2023. Dne 1.9.2023 doručena Zpráva o daňové kontrole č. j. 716216/23/2400-31471-405141, ze dne 31. 8. 2023 nebyly zjištěny skutečnosti rozhodné pro stanovení odvodové povinnosti za porušení rozpočtové kázně.
</t>
    </r>
    <r>
      <rPr>
        <b/>
        <sz val="11"/>
        <rFont val="Calibri"/>
        <family val="2"/>
        <charset val="238"/>
        <scheme val="minor"/>
      </rPr>
      <t>POSTIH ZRUŠEN</t>
    </r>
  </si>
  <si>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0045, VZ 0046, VZ 0047, VZ 0048</t>
    </r>
  </si>
  <si>
    <t>MMR
výzva k vrácení dotace</t>
  </si>
  <si>
    <r>
      <t xml:space="preserve">Poskytovatel dotace v IS KP14+ u veřejné zakázky realizované ISŠ Cheb uvádí zjištěné nedostatky  a informaci o krácení dotace ve výši 5% z hodnoty VZ 0007. ISŠ Cheb podala ke zjištění připomínky v rámci administrace 4. žádosti o platbu (ŽoP). Dne 2.3.2023 doručen Výsledek kontroly veřejné zakázky VZ 007 se sankcí 25 %. Do 17.3.2023 možnost podání připomínek. Dne 15.5.2023 doručeno z MŠMT Vyřízení připomínek MSMT-13177/2023-2 - částečně vyhověno, sankce snížená z 25% na 5%, tj. na 157.653,90 Kč. Dne 21.8.2023 obdržel KK Vyúčtování projektu vč. Závěrů administrativního ověření projektu v nich byla sankce stanovena na částku 185.865,68 Kč (z toho přímé výdaje 165.951,50 Kč a 12% nepřímé náklady 19.914,18 Kč). Dne 9.10.2023 byla KK doručena Výzva k vrácení dotace nebo její části dle ustanovení § 14f odst. 3 zákona č. 218/2000 Sb., o rozpočtových pravidlech, ve znění pozdějších předpisů č. 1/23-10-17823-002 ze dne 9. 10. 2023. 95 % podíl činí 176.572,39 Kč. Dne 20.10.2023 byla výzva uhrazena na bankovní účet MŠMT
</t>
    </r>
    <r>
      <rPr>
        <b/>
        <sz val="11"/>
        <rFont val="Calibri"/>
        <family val="2"/>
        <charset val="238"/>
        <scheme val="minor"/>
      </rPr>
      <t>KONEČNÝ STAV - BUDE ŘEŠENO JAKO ŠKODNÍ PŘÍPAD</t>
    </r>
  </si>
  <si>
    <r>
      <t xml:space="preserve">Dne 12.12.2022 obdržel KK prostřednictvím IS KP14+ Výsledek kontroly veřejné zakázky VZ 0042 Dynamický nákupní systém na zajištění nepravidelné autobusové dopravy (DNS) s pochybením u 4 veřejných zakázek v rámci projektu, a to  VZ 0043, VZ 0044, VZ  0045 a VZ 0046. Dne 19.12.2022 odeslal KK Připomínky  k závěrům řídícího orgánu. MŠMT připomínkám nevyhověl, viz Vyřízení připomínek  čj. MSMT-35144/2022-2 ze dne 6.2.2023 - udělená sankce 5%. Poskytovatel dotace  v jednotlivých žádostech o platbu uplatní krácení dotace z přímých výdajů a také nepřímých výdajů (12%), a to ve výši 5%,  Dne 21.8.2023 obdržel KK Vyúčtování projektu vč. Závěrů administrativního ověření projektu v nich byla sankce stanovena na částku 4.824,52 Kč z toho přímé výdaje 4.307,60 Kč (a 12% nepřímé náklady 516,92 (VZ 0045 907,50 Kč, VZ 0046 1.058,75 Kč, VZ 0047 1.306,80 Kč a VZ 0048 1.034,55 Kč). Dne 9.10.2023 byla KK doručena Výzva k vrácení dotace nebo její části dle ustanovení § 14f odst. 3 zákona č. 218/2000 Sb., o rozpočtových pravidlech, ve znění pozdějších předpisů č. 1/23-10-17823-002 ze dne 9. 10. 2023. 95 % podíl činí 4.583,29 Kč. Dne 20.10.2023 byla výzva uhrazena na bankovní účet MŠMT
</t>
    </r>
    <r>
      <rPr>
        <b/>
        <sz val="11"/>
        <rFont val="Calibri"/>
        <family val="2"/>
        <charset val="238"/>
        <scheme val="minor"/>
      </rPr>
      <t>KONEČNÝ STAV - BUDE ŘEŠENO JAKO ŠKODNÍ PŘÍPAD</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</si>
  <si>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Dne 13.1.2023 byl na bankovní účet KK vyplacen úrok z vratitelného přeplatku ve výši 28.881.930 Kč. Dne 3.4.2023 obdrželo ISŠTE Usnesení č.j. 5 A 18/2022-61 ze dne 31.3.2023 - řízení o žalobě na ochranu proti nečinnosti se zastavuje
Dne 28. 7. 2023 byl ISŠTE doručen Rozsudek Městského soudu v Praze č. j. 8 Af 21/2021 – 66 ze dne 27. 6. 2023, na základě kterého byla správní žaloba týkající se krácení II.etapy zamítnuta.
KONEČNÝ STAV</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</si>
  <si>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ne 16.12.2022 na Městský soud v Praze repliku a nadále požaduje snížení postihu z 25% na 6,25%. Dne 28. 7. 2023 byl ISŠTE doručen Rozsudek Městského soudu v Praze č. j. 8 Af 21/2021 – 66 ze dne 27. 6. 2023, na základě kterého byla výše uvedená správní žaloba zamítnuta</t>
    </r>
    <r>
      <rPr>
        <sz val="11"/>
        <rFont val="Calibri"/>
        <family val="2"/>
        <charset val="238"/>
      </rPr>
      <t xml:space="preserve">
</t>
    </r>
    <r>
      <rPr>
        <b/>
        <sz val="11"/>
        <rFont val="Calibri"/>
        <family val="2"/>
        <charset val="238"/>
      </rPr>
      <t>KONEČNÝ STAV</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</si>
  <si>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Dne 21.3.2023 obdrželo ISŠTE Rozhodnutí MF o prohlášení nicotnosti rozhodnutí o prominutí odvodu č.j. MF-6763/2023/2203-6 ze dne 21.3.2023. ISŠTE obdrželo Usnesení Krajského soudu v Ústí nad  Labem č.j. 16 Af 2/2022-60 ze dne 12.4.2023- žaloba se odmítá, neboť MF prohlásilo nicotnost rozhodnutí regionální rady, napadené rozhodnutí přestalo právně existovat. Dne 21. 7. 2023 obdržela ISŠTE od GFŘ zamítavé Rozhodnutí o prominutí daně č. j. 40877/23/7700-60470-208956 ze dne 21. 7. 2023.
</t>
    </r>
    <r>
      <rPr>
        <b/>
        <sz val="11"/>
        <rFont val="Calibri"/>
        <family val="2"/>
        <charset val="238"/>
        <scheme val="minor"/>
      </rPr>
      <t>KONEČNÝ STAV</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</si>
  <si>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RKK usnesením č. RK 1003/09/21 schválila řešit postih jako škodní případ.
</t>
    </r>
    <r>
      <rPr>
        <b/>
        <sz val="11"/>
        <rFont val="Calibri"/>
        <family val="2"/>
        <charset val="238"/>
        <scheme val="minor"/>
      </rPr>
      <t>KONEČNÝ STAV</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</si>
  <si>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t>
    </r>
    <r>
      <rPr>
        <b/>
        <sz val="11"/>
        <rFont val="Calibri"/>
        <family val="2"/>
        <charset val="238"/>
        <scheme val="minor"/>
      </rPr>
      <t>Odvod ve výši 88.653.154 Kč</t>
    </r>
    <r>
      <rPr>
        <sz val="11"/>
        <rFont val="Calibri"/>
        <family val="2"/>
        <charset val="238"/>
        <scheme val="minor"/>
      </rPr>
      <t xml:space="preserve"> škola uhradila dne 17.12.2020. </t>
    </r>
    <r>
      <rPr>
        <b/>
        <sz val="11"/>
        <rFont val="Calibri"/>
        <family val="2"/>
        <charset val="238"/>
        <scheme val="minor"/>
      </rPr>
      <t>Dne 3.2.2021 škola podala správní žalob</t>
    </r>
    <r>
      <rPr>
        <sz val="11"/>
        <rFont val="Calibri"/>
        <family val="2"/>
        <charset val="238"/>
        <scheme val="minor"/>
      </rPr>
      <t xml:space="preserve">u na Městský soud v Praze, který ji postoupil dne 11.2.2021 na </t>
    </r>
    <r>
      <rPr>
        <b/>
        <sz val="11"/>
        <rFont val="Calibri"/>
        <family val="2"/>
        <charset val="238"/>
        <scheme val="minor"/>
      </rPr>
      <t xml:space="preserve">Krajský soud v Ústí, sp.zn.  16 Af 13/2021. Dne 14.9.2022 proběhlo soudní jednání - žaloba zamítnutá, viz rozsudek  sp.zn.  16 Af 13/2021-89 . Info do RKK dne 3.10.2022 (usnesení č. RK 1120/10/22). </t>
    </r>
    <r>
      <rPr>
        <b/>
        <u/>
        <sz val="11"/>
        <rFont val="Calibri"/>
        <family val="2"/>
        <charset val="238"/>
        <scheme val="minor"/>
      </rPr>
      <t>Dne 17.10.2022 podaná kasační stížnost k NSS, sp.zn. 6 Afs 238/2022.</t>
    </r>
    <r>
      <rPr>
        <b/>
        <sz val="11"/>
        <rFont val="Calibri"/>
        <family val="2"/>
        <charset val="238"/>
        <scheme val="minor"/>
      </rPr>
      <t xml:space="preserve">  </t>
    </r>
    <r>
      <rPr>
        <sz val="11"/>
        <rFont val="Calibri"/>
        <family val="2"/>
        <charset val="238"/>
        <scheme val="minor"/>
      </rPr>
      <t>Ke kasační stížnosti se dne 16.12.2022  vyjádřilo MFČR, viz přípis  čj. MF-11128/2021/7102-21. NNS  o kasační stížnosti pod sp.zn. 6 Afs 238/2022 dosud nerozhodl. Dne 6.4.2023 obdržela škola Rozhodnutí o prohlášení nicotnosti rozhodnutí o prominutí odvodu č.j. MF-9050/2023/2203-3 ze dne 6.4.2023 v opravném znění Rozhodnutí č. j. MF-9050/2023/2203-5 ze dne 17.4.2023</t>
    </r>
    <r>
      <rPr>
        <b/>
        <sz val="11"/>
        <rFont val="Calibri"/>
        <family val="2"/>
        <charset val="238"/>
        <scheme val="minor"/>
      </rPr>
      <t xml:space="preserve">
</t>
    </r>
    <r>
      <rPr>
        <sz val="11"/>
        <rFont val="Calibri"/>
        <family val="2"/>
        <charset val="238"/>
        <scheme val="minor"/>
      </rPr>
      <t xml:space="preserve">Doručen rozsudek Nejvyššího správního soudu č. j. 6 Afs 238/2022 - 28 ze dne 29. 11. 2023 - kasační stížnost se zamítá
Dne 15.12.2021 RRRSZ neprominula odvody za porušení rozp.kázně, viz rozhodnutí čj. RRSZ 4367/2021 a RRSZ 4268/2021 z 14.12.2021, dne 28. 1. 2022 podané správní žaloby proti rozhodnutím o neprominutí odvodu, viz RK 58/01/22 ze dne 24.1.2022.  PV 21/2015 - dne 22.4.2022 vyjádření žalovaného - GFŘ  č.j. 27156/22/7700-00131-050999 k žalobě, 5.5.2022 SPŠ odeslala vyjádření  a repliku k vyjádření GFŘ, 12.5.2022 duplika GFŘ č.j. 32230/22/7700-00131-050999 k replice SPŠ, SPŠ na dupliku již nereagovala. PV 22/2015 - dne 25.4.2022 vyjádření žalovaného - GFŘ  č.j. 27785/22/7700-00131-050999 k žalobě, vyjádření GFŘ ze dne 22.4.2022,  5.5.2022 SPŠ odeslala vyjádření  a repliku k vyjádření GFŘ,12.5.2022 duplika GFŘ č.j. 32229/22/7700-00131-050999 k replice SPŠ, SPŠ na dupliku již nereagovala. GFŘ požádalo dne 8.2.2023 MF o nařízení přezkumu u obou napadených rozhodnutí o neprominutí. Dne 17.2.2023 doručená z Kr.soudu Ústí n/L. usnesení o přerušení řízení do skončení přezkumného řízení vedeného GFŘ u obou soudních sporů. Dne 6.4.2023 obdržela škola Rozhodnutí o prohlášení nicotnosti rozhodnutí o prominutí odvodu č.j. MF-8800/2023/2203-3 ze dne 6.4.2023.  Dne 31.7.2023 obdržela SPŠ Usnesení Krajského soudu v Ústí nad  Labem č.j. 16 Af 3/2022-66 ze dne 24.7.2023 a 16 Af 4/2022-6 ze dne 24.7.2023- žaloba se odmítá, neboť MF prohlásilo nicotnost rozhodnutí regionální rady, napadené rozhodnutí přestalo právně existovat. Doručeno z GFŘ rozhodnutí o prominutí daně č. j. 62025/23/7700-60470-208956 ze dne 5. 12. 2023 a rozhodnutí o prominutí daně č. j. 71625/23/7700-60470-208956 ze dne 6. 12. 2023 k (PV č.21/2015) a (PV č. 22/2015) - zamítlo podané žádosti prominutí odvodu daně
</t>
    </r>
    <r>
      <rPr>
        <b/>
        <sz val="11"/>
        <rFont val="Calibri"/>
        <family val="2"/>
        <charset val="238"/>
        <scheme val="minor"/>
      </rPr>
      <t>KONEČNÝ STAV - BUDE ŘEŠENO JAKO ŠKODNÍ PŘÍPAD</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</si>
  <si>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Dne 5.12.2023 doručeno rozhodnutí o prominutí daně č. j. 62172/23/7700-60470-010198 ze dne 5. 12. 2023, GFŘ zamítlo žádost o prominutí odvodu.
</t>
    </r>
    <r>
      <rPr>
        <b/>
        <sz val="11"/>
        <rFont val="Calibri"/>
        <family val="2"/>
        <charset val="238"/>
        <scheme val="minor"/>
      </rPr>
      <t>KONEČNÝ STAV - BUDE ŘEŠENO JAKO ŠKODNÍ PŘÍPAD</t>
    </r>
  </si>
  <si>
    <t>MMR 
výzva k vrácení dotace</t>
  </si>
  <si>
    <t>nedoložení podkladů týkajících se statického průzkumu a geologické a geotechnické dokumentace</t>
  </si>
  <si>
    <t>nedoložení publikace GEO OKRUH VODA, nedoložení podkladů týkajících se statického průzkumu a geologické a geotechnické dokumentace, položka plakát nebyla schválena v podrobném rozpočtu projektu</t>
  </si>
  <si>
    <t>Dne 15. 11. 2023 obdrželo Muzeum Sokolov výzvu k vrácení dotace ze státního rozpočtu nebo její části dle § 14f odst. 3 zákona č. 218/2000 Sb., č. j. 77865/2023-51, v níž MMR vyzvalo Muzeum Sokolov k vrácení části dotace ze státního rozpočtu ve výši 163,05 EUR (4.191,85 Kč), tj. 5% podílu z celkové částky nezpůsobilých výdajů v celkové výši 3.261,00 EUR. Muzeum Sokolov doručenou výzvu ve stanovené lhůtě, tj. do 11. 12. 2023, uhradilo na bankovní účet MMR.</t>
  </si>
  <si>
    <t xml:space="preserve">CRR provedlo kontrolu závěrečné zprávy o realizaci projektu, která byla Muzeem Sokolov předložena dne 17. 5. 2023. CRR sdělilo oznámením o ukončení kontroly ze dne 20. 11. 2023 Muzeu Sokolov, že přistoupilo ke krácení výdajů a udělení sankce u faktury č. 23211054, č. 2220008 a č. 22611054. Dne 4. 12. 2023 podalo Muzeum Sokolov stížnost proti rozhodnutí kontrolora CRR č. j. MUSOK/2023/494. Dne 12. 12. 2023 byl Muzeu Sokolov doručen z MMR přípis č. j. 84118/2023-51 ze dne 12. 12. 2023, ve kterém MMR zamítlo podanou stížnost proti rozhodnutí kontrolora ze dne 4. 12. 2023 a potvrdilo neuznání výdajů ve výši 79.225,97 EUR (7.736,22 EUR na kategorii „personální náklady“, 1.160,43 EUR na kategorii „kancelářské a administrativní výdaje“, 5.391,27 EUR na kategorii „náklady na externí odborné poradenství a na služby“ a 64.938,05 EUR na kategorii „pořízení a pronájem nemovitostí a stavební práce“). </t>
  </si>
  <si>
    <t xml:space="preserve">MŠMT 
výzva k vrácení dotace </t>
  </si>
  <si>
    <t>čerpání v měsíci listopadu 2022 výdaje na úhradu odměny za odpracované hodiny, které v součtu u zaměstnankyně partnera projektu</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</si>
  <si>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Dne 31.5.2022 podala KSÚS prostřednictvím ARROWS, advokátní kancelář, s.r.o. k Městskému soudu v Praze správní žalobu - sp. zn. 3 A 66/2022 - proti rozhodnutí MMR</t>
    </r>
    <r>
      <rPr>
        <sz val="11"/>
        <rFont val="Calibri"/>
        <family val="2"/>
        <charset val="238"/>
        <scheme val="minor"/>
      </rPr>
      <t xml:space="preserve">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neuhradila, zahájení daňové řízení. D</t>
    </r>
    <r>
      <rPr>
        <b/>
        <sz val="11"/>
        <rFont val="Calibri"/>
        <family val="2"/>
        <charset val="238"/>
        <scheme val="minor"/>
      </rPr>
      <t>ne 15.12.2022 zahájil FÚ pro KK daňovou kontrolu. Dne 3.8.2023 obdržela KSÚS Rozhodnutí č.j. MMR-585/2023-26 ze dne 1.8.2023-MMR námitkám za 4.etapu nevyhovělo a ponechalo sankci ve výši 25%. Dne 26.9.2023 obdržela KSÚS Výzvu k vrácení peněžních prostředků dotace č. j. MMR-66050/2023-26 ve výši 28.502.922,39 Kč ze dne 26. 9. 2023. Dne 2.10.2023 podala KSÚS prostřednictvím Arrows správní žalobu k Městskému soudu v Praze proti Rozhodnutí , č. j. MMR 585/2023 26 ze dne 1. 8. 2023. FÚ pro KK vyměřil platební výměr na odvod za porušení rozpočtové kázně č. j. 873555/23/2400-31471-402577 ze dne 14. 11. 2023 ve výši 153.998,00 Kč do státního rozpočtu a č. j. 873556/23/2400-31471-402577 ze dne 14. 11. 2023 ve výši 2.617.965,00 Kč do Národního fondu. KSÚS dne 11.12.2023 podala prostřednictvím Arrows proti PV odvolání. Dne 18.12.2023 uhradila KSÚS část výzvy ve výši 28.495.000,00 Kč na zbytek (7.922,39 Kč) zahájeno daňové řízení.
OČEKÁVÁME ROZSUDEK MĚSTSKÉHO SOUDU V PRAZE VE VĚCI SPRÁVNÍ ŽALOBY I., sp. zn. 3 A 66/2022 a SPRÁVNÍ ŽALOBY II.
OČEKÁVÁME ROZHODNUTÍ O ODVOLÁNÍ PROTI PV (2.771.692,31 Kč)</t>
    </r>
  </si>
  <si>
    <r>
      <t xml:space="preserve">Dne 14.12.2023 doručen protokol o kontrole č. j. MSMT-24123/2023-4 ze dne 13. 12. 2023. Dne 12. 1. 2024 doručena výzva k vrácení dotace nebo její části dle ustanovení § 14f odst. 3 zákona č. 218/2000 Sb., o rozpočtových pravidlech, ve znění pozdějších přepisů, č. 1/CZ.02.3.68/0.0/0.0/19_078/0017823/24/001 ze dne 11. 1. 2024,  v celkové výši 1.010,80 Kč (95% podíl z celkové výše nezpůsobilých výdajů 1.064,00 Kč, tj. přímé náklady ve výši 950,00 Kč a nepřímé náklady (12 %) ve výši 114,00 Kč). Dne 6.2.2024 byla výzva uhrazena na bankovní účet MŠMT.
</t>
    </r>
    <r>
      <rPr>
        <b/>
        <sz val="11"/>
        <rFont val="Calibri"/>
        <family val="2"/>
        <charset val="238"/>
        <scheme val="minor"/>
      </rPr>
      <t>KONEČNÝ STAV - BUDE ŘEŠENO JAKO ŠKODNÍ PŘÍPAD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</si>
</sst>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9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rgb="FFFF0000"/>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
      <b/>
      <u/>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41" fillId="0" borderId="0"/>
    <xf numFmtId="0" fontId="39" fillId="0" borderId="0"/>
    <xf numFmtId="0" fontId="42" fillId="0" borderId="0"/>
    <xf numFmtId="0" fontId="43" fillId="0" borderId="0"/>
    <xf numFmtId="0" fontId="38" fillId="0" borderId="0"/>
    <xf numFmtId="0" fontId="37" fillId="0" borderId="0"/>
    <xf numFmtId="0" fontId="36" fillId="0" borderId="0"/>
    <xf numFmtId="0" fontId="35" fillId="0" borderId="0"/>
    <xf numFmtId="0" fontId="34" fillId="0" borderId="0"/>
    <xf numFmtId="0" fontId="34" fillId="0" borderId="0"/>
    <xf numFmtId="0" fontId="34" fillId="0" borderId="0"/>
    <xf numFmtId="0" fontId="33" fillId="0" borderId="0"/>
    <xf numFmtId="0" fontId="33" fillId="0" borderId="0"/>
    <xf numFmtId="0" fontId="33" fillId="0" borderId="0"/>
    <xf numFmtId="0" fontId="32" fillId="0" borderId="0"/>
    <xf numFmtId="0" fontId="32" fillId="0" borderId="0"/>
    <xf numFmtId="0" fontId="32" fillId="0" borderId="0"/>
    <xf numFmtId="0" fontId="31" fillId="0" borderId="0"/>
    <xf numFmtId="0" fontId="31" fillId="0" borderId="0"/>
    <xf numFmtId="0" fontId="30"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5" fillId="0" borderId="0"/>
    <xf numFmtId="0" fontId="25" fillId="0" borderId="0"/>
    <xf numFmtId="0" fontId="82" fillId="0" borderId="0"/>
    <xf numFmtId="0" fontId="16" fillId="0" borderId="0"/>
    <xf numFmtId="0" fontId="13" fillId="0" borderId="0"/>
    <xf numFmtId="0" fontId="13" fillId="0" borderId="0"/>
  </cellStyleXfs>
  <cellXfs count="460">
    <xf numFmtId="0" fontId="0" fillId="0" borderId="0" xfId="0"/>
    <xf numFmtId="0" fontId="45" fillId="0" borderId="29" xfId="0" applyFont="1" applyBorder="1" applyAlignment="1">
      <alignment vertical="center" wrapText="1"/>
    </xf>
    <xf numFmtId="0" fontId="45" fillId="0" borderId="3" xfId="0" applyFont="1" applyBorder="1" applyAlignment="1">
      <alignment vertical="center" wrapText="1"/>
    </xf>
    <xf numFmtId="0" fontId="52" fillId="0" borderId="0" xfId="0" applyFont="1"/>
    <xf numFmtId="0" fontId="53" fillId="0" borderId="0" xfId="0" applyFont="1" applyAlignment="1">
      <alignment horizontal="left"/>
    </xf>
    <xf numFmtId="0" fontId="53" fillId="0" borderId="0" xfId="0" applyFont="1" applyAlignment="1">
      <alignment horizontal="right"/>
    </xf>
    <xf numFmtId="0" fontId="54" fillId="0" borderId="0" xfId="0" applyFont="1" applyAlignment="1">
      <alignment horizontal="left"/>
    </xf>
    <xf numFmtId="0" fontId="53" fillId="0" borderId="0" xfId="0" applyFont="1"/>
    <xf numFmtId="0" fontId="55" fillId="0" borderId="0" xfId="0" applyFont="1" applyAlignment="1">
      <alignment horizontal="right"/>
    </xf>
    <xf numFmtId="0" fontId="48" fillId="3" borderId="42" xfId="0" applyFont="1" applyFill="1" applyBorder="1" applyAlignment="1">
      <alignment horizontal="left" vertical="center" wrapText="1"/>
    </xf>
    <xf numFmtId="0" fontId="58" fillId="3" borderId="19"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30" xfId="0" applyFont="1" applyFill="1" applyBorder="1" applyAlignment="1">
      <alignment horizontal="center" vertical="center" wrapText="1"/>
    </xf>
    <xf numFmtId="0" fontId="58" fillId="3" borderId="45" xfId="0" applyFont="1" applyFill="1" applyBorder="1" applyAlignment="1">
      <alignment horizontal="center" vertical="center" wrapText="1"/>
    </xf>
    <xf numFmtId="0" fontId="58" fillId="3" borderId="31" xfId="0" applyFont="1" applyFill="1" applyBorder="1" applyAlignment="1">
      <alignment horizontal="center" vertical="center" wrapText="1"/>
    </xf>
    <xf numFmtId="0" fontId="58" fillId="3" borderId="16" xfId="0" applyFont="1" applyFill="1" applyBorder="1" applyAlignment="1">
      <alignment horizontal="center" vertical="center" wrapText="1"/>
    </xf>
    <xf numFmtId="4" fontId="0" fillId="0" borderId="0" xfId="0" applyNumberFormat="1"/>
    <xf numFmtId="4" fontId="45" fillId="0" borderId="15" xfId="0" applyNumberFormat="1" applyFont="1" applyBorder="1" applyAlignment="1">
      <alignment horizontal="right" vertical="center" wrapText="1"/>
    </xf>
    <xf numFmtId="4" fontId="45" fillId="0" borderId="29" xfId="0" applyNumberFormat="1" applyFont="1" applyBorder="1" applyAlignment="1">
      <alignment horizontal="right" vertical="center" wrapText="1"/>
    </xf>
    <xf numFmtId="4" fontId="46" fillId="0" borderId="17" xfId="0" applyNumberFormat="1" applyFont="1" applyBorder="1" applyAlignment="1">
      <alignment horizontal="right" vertical="center" wrapText="1"/>
    </xf>
    <xf numFmtId="4" fontId="46" fillId="0" borderId="17" xfId="0" applyNumberFormat="1" applyFont="1" applyBorder="1" applyAlignment="1">
      <alignment horizontal="right" vertical="center"/>
    </xf>
    <xf numFmtId="4" fontId="45" fillId="0" borderId="29" xfId="0" applyNumberFormat="1" applyFont="1" applyBorder="1" applyAlignment="1">
      <alignment vertical="center"/>
    </xf>
    <xf numFmtId="4" fontId="0" fillId="0" borderId="0" xfId="0" applyNumberFormat="1" applyAlignment="1">
      <alignment vertical="center"/>
    </xf>
    <xf numFmtId="0" fontId="40" fillId="0" borderId="53" xfId="0" applyFont="1" applyBorder="1" applyAlignment="1">
      <alignment horizontal="center" vertical="center"/>
    </xf>
    <xf numFmtId="4" fontId="45" fillId="0" borderId="0" xfId="0" applyNumberFormat="1" applyFont="1" applyAlignment="1">
      <alignment horizontal="center" vertical="center" wrapText="1"/>
    </xf>
    <xf numFmtId="0" fontId="45" fillId="0" borderId="29" xfId="0" applyFont="1" applyBorder="1" applyAlignment="1">
      <alignment horizontal="center" vertical="center"/>
    </xf>
    <xf numFmtId="0" fontId="40" fillId="0" borderId="27" xfId="0" applyFont="1" applyBorder="1" applyAlignment="1">
      <alignment horizontal="center" vertical="center"/>
    </xf>
    <xf numFmtId="0" fontId="40" fillId="0" borderId="13" xfId="0" applyFont="1" applyBorder="1" applyAlignment="1">
      <alignment horizontal="right" vertical="center" wrapText="1"/>
    </xf>
    <xf numFmtId="4" fontId="45" fillId="0" borderId="55" xfId="0" applyNumberFormat="1" applyFont="1" applyBorder="1" applyAlignment="1">
      <alignment horizontal="center" vertical="center"/>
    </xf>
    <xf numFmtId="4" fontId="67" fillId="0" borderId="24" xfId="0" applyNumberFormat="1" applyFont="1" applyBorder="1" applyAlignment="1">
      <alignment vertical="center"/>
    </xf>
    <xf numFmtId="4" fontId="40" fillId="0" borderId="13"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45" fillId="0" borderId="0" xfId="0" applyFont="1" applyAlignment="1">
      <alignment horizontal="left" vertical="center"/>
    </xf>
    <xf numFmtId="4" fontId="68" fillId="0" borderId="0" xfId="0" applyNumberFormat="1" applyFont="1" applyAlignment="1">
      <alignment horizontal="center" vertical="center"/>
    </xf>
    <xf numFmtId="0" fontId="40" fillId="0" borderId="0" xfId="0" applyFont="1"/>
    <xf numFmtId="0" fontId="0" fillId="0" borderId="0" xfId="0" applyAlignment="1">
      <alignment horizontal="left"/>
    </xf>
    <xf numFmtId="0" fontId="0" fillId="0" borderId="0" xfId="0" applyAlignment="1">
      <alignment horizontal="right"/>
    </xf>
    <xf numFmtId="0" fontId="45" fillId="0" borderId="0" xfId="0" applyFont="1" applyAlignment="1">
      <alignment horizontal="left"/>
    </xf>
    <xf numFmtId="4" fontId="44" fillId="0" borderId="0" xfId="0" applyNumberFormat="1" applyFont="1" applyAlignment="1">
      <alignment horizontal="right" vertical="center" wrapText="1"/>
    </xf>
    <xf numFmtId="10" fontId="44" fillId="0" borderId="0" xfId="0" applyNumberFormat="1" applyFont="1" applyAlignment="1">
      <alignment horizontal="center" vertical="center" wrapText="1"/>
    </xf>
    <xf numFmtId="0" fontId="0" fillId="0" borderId="0" xfId="0" applyAlignment="1">
      <alignment horizontal="left" vertical="center" wrapText="1"/>
    </xf>
    <xf numFmtId="4" fontId="63" fillId="0" borderId="0" xfId="0" applyNumberFormat="1" applyFont="1" applyAlignment="1">
      <alignment vertical="center"/>
    </xf>
    <xf numFmtId="4" fontId="64" fillId="0" borderId="0" xfId="0" applyNumberFormat="1" applyFont="1" applyAlignment="1">
      <alignment horizontal="right" vertical="center"/>
    </xf>
    <xf numFmtId="4" fontId="67" fillId="0" borderId="0" xfId="0" applyNumberFormat="1" applyFont="1" applyAlignment="1">
      <alignment vertical="center"/>
    </xf>
    <xf numFmtId="4" fontId="40"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40" fillId="0" borderId="0" xfId="0" applyFont="1" applyAlignment="1">
      <alignment vertical="center"/>
    </xf>
    <xf numFmtId="0" fontId="45" fillId="0" borderId="26" xfId="0" applyFont="1" applyBorder="1" applyAlignment="1">
      <alignment vertical="center" wrapText="1"/>
    </xf>
    <xf numFmtId="0" fontId="49" fillId="4" borderId="56" xfId="0" applyFont="1" applyFill="1" applyBorder="1" applyAlignment="1">
      <alignment vertical="center" wrapText="1"/>
    </xf>
    <xf numFmtId="0" fontId="49" fillId="4" borderId="43" xfId="0" applyFont="1" applyFill="1" applyBorder="1" applyAlignment="1">
      <alignment vertical="center" wrapText="1"/>
    </xf>
    <xf numFmtId="0" fontId="58" fillId="4" borderId="7" xfId="0" applyFont="1" applyFill="1" applyBorder="1" applyAlignment="1">
      <alignment horizontal="center" vertical="center" wrapText="1"/>
    </xf>
    <xf numFmtId="0" fontId="58" fillId="4" borderId="7" xfId="0" applyFont="1" applyFill="1" applyBorder="1" applyAlignment="1">
      <alignment horizontal="left" vertical="center" wrapText="1"/>
    </xf>
    <xf numFmtId="0" fontId="58" fillId="4" borderId="8" xfId="0" applyFont="1" applyFill="1" applyBorder="1" applyAlignment="1">
      <alignment horizontal="center" vertical="center" wrapText="1"/>
    </xf>
    <xf numFmtId="0" fontId="58" fillId="4" borderId="30" xfId="0" applyFont="1" applyFill="1" applyBorder="1" applyAlignment="1">
      <alignment horizontal="center" vertical="center" wrapText="1"/>
    </xf>
    <xf numFmtId="0" fontId="58" fillId="4" borderId="28" xfId="0" applyFont="1" applyFill="1" applyBorder="1" applyAlignment="1">
      <alignment horizontal="center" vertical="center" wrapText="1"/>
    </xf>
    <xf numFmtId="0" fontId="58" fillId="4" borderId="19" xfId="0" applyFont="1" applyFill="1" applyBorder="1" applyAlignment="1">
      <alignment horizontal="center" vertical="center" wrapText="1"/>
    </xf>
    <xf numFmtId="0" fontId="45" fillId="0" borderId="0" xfId="0" applyFont="1" applyAlignment="1">
      <alignment vertical="center" wrapText="1"/>
    </xf>
    <xf numFmtId="0" fontId="40" fillId="0" borderId="4" xfId="0" applyFont="1" applyBorder="1" applyAlignment="1">
      <alignment horizontal="center" vertical="center"/>
    </xf>
    <xf numFmtId="0" fontId="63" fillId="0" borderId="15" xfId="0" applyFont="1" applyBorder="1" applyAlignment="1">
      <alignment horizontal="right" vertical="center" wrapText="1"/>
    </xf>
    <xf numFmtId="0" fontId="45" fillId="0" borderId="15" xfId="0" applyFont="1" applyBorder="1" applyAlignment="1">
      <alignment horizontal="center" vertical="center"/>
    </xf>
    <xf numFmtId="0" fontId="46" fillId="0" borderId="15" xfId="0" applyFont="1" applyBorder="1" applyAlignment="1">
      <alignment horizontal="center" vertical="center"/>
    </xf>
    <xf numFmtId="0" fontId="46" fillId="0" borderId="51" xfId="0" applyFont="1" applyBorder="1" applyAlignment="1">
      <alignment horizontal="center" vertical="center"/>
    </xf>
    <xf numFmtId="0" fontId="45" fillId="0" borderId="51" xfId="0" applyFont="1" applyBorder="1" applyAlignment="1">
      <alignment horizontal="center" vertical="center"/>
    </xf>
    <xf numFmtId="0" fontId="45" fillId="0" borderId="41" xfId="0" applyFont="1" applyBorder="1" applyAlignment="1">
      <alignment horizontal="center" vertical="center"/>
    </xf>
    <xf numFmtId="4" fontId="63" fillId="0" borderId="11" xfId="0" applyNumberFormat="1" applyFont="1" applyBorder="1" applyAlignment="1">
      <alignment vertical="center"/>
    </xf>
    <xf numFmtId="4" fontId="45" fillId="0" borderId="4" xfId="0" applyNumberFormat="1" applyFont="1" applyBorder="1" applyAlignment="1">
      <alignment horizontal="center" vertical="center" wrapText="1"/>
    </xf>
    <xf numFmtId="4" fontId="45" fillId="0" borderId="41" xfId="0" applyNumberFormat="1" applyFont="1" applyBorder="1" applyAlignment="1">
      <alignment horizontal="center" vertical="center" wrapText="1"/>
    </xf>
    <xf numFmtId="0" fontId="40" fillId="0" borderId="14" xfId="0" applyFont="1" applyBorder="1" applyAlignment="1">
      <alignment horizontal="right" vertical="center" wrapText="1"/>
    </xf>
    <xf numFmtId="0" fontId="45" fillId="0" borderId="20" xfId="0" applyFont="1" applyBorder="1" applyAlignment="1">
      <alignment horizontal="center" vertical="center"/>
    </xf>
    <xf numFmtId="4" fontId="67" fillId="0" borderId="26" xfId="0" applyNumberFormat="1" applyFont="1" applyBorder="1" applyAlignment="1">
      <alignment vertical="center"/>
    </xf>
    <xf numFmtId="4" fontId="40" fillId="0" borderId="2" xfId="0" applyNumberFormat="1" applyFont="1" applyBorder="1" applyAlignment="1">
      <alignment vertical="center"/>
    </xf>
    <xf numFmtId="0" fontId="73" fillId="0" borderId="0" xfId="0" applyFont="1" applyAlignment="1">
      <alignment horizontal="center" vertical="center"/>
    </xf>
    <xf numFmtId="4" fontId="50" fillId="0" borderId="0" xfId="0" applyNumberFormat="1" applyFont="1" applyAlignment="1">
      <alignment horizontal="center" vertical="center"/>
    </xf>
    <xf numFmtId="4" fontId="50" fillId="0" borderId="0" xfId="0" applyNumberFormat="1" applyFont="1" applyAlignment="1">
      <alignment vertical="center"/>
    </xf>
    <xf numFmtId="4" fontId="50" fillId="0" borderId="0" xfId="0" applyNumberFormat="1" applyFont="1" applyAlignment="1">
      <alignment horizontal="right" vertical="center" wrapText="1"/>
    </xf>
    <xf numFmtId="4" fontId="45" fillId="0" borderId="14" xfId="0" applyNumberFormat="1" applyFont="1" applyBorder="1" applyAlignment="1">
      <alignment vertical="center" wrapText="1"/>
    </xf>
    <xf numFmtId="0" fontId="71" fillId="0" borderId="0" xfId="0" applyFont="1"/>
    <xf numFmtId="0" fontId="74" fillId="0" borderId="0" xfId="0" applyFont="1"/>
    <xf numFmtId="0" fontId="0" fillId="0" borderId="1" xfId="0" applyBorder="1" applyAlignment="1">
      <alignment vertical="center" wrapText="1"/>
    </xf>
    <xf numFmtId="10" fontId="45" fillId="0" borderId="29" xfId="0" applyNumberFormat="1" applyFont="1" applyBorder="1" applyAlignment="1">
      <alignment horizontal="center" vertical="center"/>
    </xf>
    <xf numFmtId="4" fontId="46" fillId="0" borderId="1" xfId="0" applyNumberFormat="1" applyFont="1" applyBorder="1" applyAlignment="1">
      <alignment horizontal="right" vertical="center"/>
    </xf>
    <xf numFmtId="4" fontId="46" fillId="0" borderId="3" xfId="0" applyNumberFormat="1" applyFont="1" applyBorder="1" applyAlignment="1">
      <alignment horizontal="right" vertical="center"/>
    </xf>
    <xf numFmtId="0" fontId="40" fillId="3" borderId="61" xfId="0" applyFont="1" applyFill="1" applyBorder="1" applyAlignment="1">
      <alignment horizontal="center" vertical="center"/>
    </xf>
    <xf numFmtId="0" fontId="40" fillId="3" borderId="58" xfId="0" applyFont="1" applyFill="1" applyBorder="1" applyAlignment="1">
      <alignment vertical="center" wrapText="1"/>
    </xf>
    <xf numFmtId="0" fontId="40" fillId="3" borderId="58" xfId="0" applyFont="1" applyFill="1" applyBorder="1" applyAlignment="1">
      <alignment horizontal="left" vertical="center" wrapText="1"/>
    </xf>
    <xf numFmtId="4" fontId="40" fillId="3" borderId="62" xfId="0" applyNumberFormat="1" applyFont="1" applyFill="1" applyBorder="1" applyAlignment="1">
      <alignment horizontal="right" vertical="center"/>
    </xf>
    <xf numFmtId="4" fontId="47" fillId="3" borderId="58" xfId="0" applyNumberFormat="1" applyFont="1" applyFill="1" applyBorder="1" applyAlignment="1">
      <alignment horizontal="left" vertical="center"/>
    </xf>
    <xf numFmtId="4" fontId="40" fillId="3" borderId="60" xfId="0" applyNumberFormat="1" applyFont="1" applyFill="1" applyBorder="1" applyAlignment="1">
      <alignment horizontal="right" vertical="center"/>
    </xf>
    <xf numFmtId="4" fontId="40" fillId="3" borderId="61" xfId="0" applyNumberFormat="1" applyFont="1" applyFill="1" applyBorder="1" applyAlignment="1">
      <alignment horizontal="right" vertical="center"/>
    </xf>
    <xf numFmtId="4" fontId="40" fillId="3" borderId="57" xfId="0" applyNumberFormat="1" applyFont="1" applyFill="1" applyBorder="1" applyAlignment="1">
      <alignment horizontal="right" vertical="center"/>
    </xf>
    <xf numFmtId="10" fontId="40" fillId="3" borderId="60" xfId="0" applyNumberFormat="1" applyFont="1" applyFill="1" applyBorder="1" applyAlignment="1">
      <alignment horizontal="center" vertical="center"/>
    </xf>
    <xf numFmtId="4" fontId="45" fillId="0" borderId="41" xfId="0" applyNumberFormat="1" applyFont="1" applyBorder="1" applyAlignment="1">
      <alignment vertical="center"/>
    </xf>
    <xf numFmtId="0" fontId="0" fillId="0" borderId="1" xfId="0" applyBorder="1" applyAlignment="1">
      <alignment horizontal="left" vertical="center" wrapText="1"/>
    </xf>
    <xf numFmtId="4" fontId="46" fillId="0" borderId="18" xfId="0" applyNumberFormat="1" applyFont="1" applyBorder="1" applyAlignment="1">
      <alignment horizontal="right" vertical="center" wrapText="1"/>
    </xf>
    <xf numFmtId="4" fontId="46" fillId="0" borderId="56" xfId="0" applyNumberFormat="1" applyFont="1" applyBorder="1" applyAlignment="1">
      <alignment horizontal="right" vertical="center"/>
    </xf>
    <xf numFmtId="4" fontId="61" fillId="0" borderId="17" xfId="0" applyNumberFormat="1" applyFont="1" applyBorder="1" applyAlignment="1">
      <alignment vertical="center" wrapText="1"/>
    </xf>
    <xf numFmtId="4" fontId="0" fillId="0" borderId="0" xfId="0" applyNumberFormat="1" applyAlignment="1">
      <alignment horizontal="center" vertical="center"/>
    </xf>
    <xf numFmtId="4" fontId="40" fillId="0" borderId="0" xfId="0" applyNumberFormat="1" applyFont="1" applyAlignment="1">
      <alignment vertical="center"/>
    </xf>
    <xf numFmtId="4" fontId="45" fillId="0" borderId="29" xfId="0" applyNumberFormat="1" applyFont="1" applyBorder="1" applyAlignment="1">
      <alignment vertical="center" wrapText="1"/>
    </xf>
    <xf numFmtId="0" fontId="45" fillId="0" borderId="41" xfId="0" applyFont="1" applyBorder="1" applyAlignment="1">
      <alignment vertical="center" wrapText="1"/>
    </xf>
    <xf numFmtId="4" fontId="46" fillId="0" borderId="0" xfId="0" applyNumberFormat="1" applyFont="1" applyAlignment="1">
      <alignment vertical="center"/>
    </xf>
    <xf numFmtId="4" fontId="46" fillId="0" borderId="26" xfId="0" applyNumberFormat="1" applyFont="1" applyBorder="1" applyAlignment="1">
      <alignment horizontal="right" vertical="center"/>
    </xf>
    <xf numFmtId="4" fontId="45" fillId="0" borderId="2" xfId="0" applyNumberFormat="1" applyFont="1" applyBorder="1" applyAlignment="1">
      <alignment horizontal="right" vertical="center"/>
    </xf>
    <xf numFmtId="4" fontId="45" fillId="0" borderId="41" xfId="0" applyNumberFormat="1" applyFont="1" applyBorder="1" applyAlignment="1">
      <alignment horizontal="right" vertical="center" wrapText="1"/>
    </xf>
    <xf numFmtId="0" fontId="48" fillId="4" borderId="50" xfId="0" applyFont="1" applyFill="1" applyBorder="1" applyAlignment="1">
      <alignment vertical="center" wrapText="1"/>
    </xf>
    <xf numFmtId="0" fontId="45" fillId="0" borderId="50" xfId="0" applyFont="1" applyBorder="1" applyAlignment="1">
      <alignment horizontal="left" vertical="center" wrapText="1"/>
    </xf>
    <xf numFmtId="0" fontId="48" fillId="3" borderId="17" xfId="0" applyFont="1" applyFill="1" applyBorder="1" applyAlignment="1">
      <alignment horizontal="left" vertical="center" wrapText="1"/>
    </xf>
    <xf numFmtId="0" fontId="48" fillId="3" borderId="43"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44" xfId="0" applyFont="1" applyBorder="1" applyAlignment="1">
      <alignment vertical="center" wrapText="1"/>
    </xf>
    <xf numFmtId="4" fontId="26" fillId="0" borderId="41" xfId="0" applyNumberFormat="1" applyFont="1" applyBorder="1" applyAlignment="1">
      <alignment vertical="center"/>
    </xf>
    <xf numFmtId="10" fontId="26" fillId="0" borderId="41" xfId="0" applyNumberFormat="1" applyFont="1" applyBorder="1" applyAlignment="1">
      <alignment horizontal="center" vertical="center"/>
    </xf>
    <xf numFmtId="0" fontId="26" fillId="0" borderId="1" xfId="0" applyFont="1" applyBorder="1" applyAlignment="1">
      <alignment vertical="center" wrapText="1"/>
    </xf>
    <xf numFmtId="0" fontId="26" fillId="0" borderId="25" xfId="0" applyFont="1" applyBorder="1" applyAlignment="1">
      <alignment vertical="center" wrapText="1"/>
    </xf>
    <xf numFmtId="4" fontId="26" fillId="0" borderId="29" xfId="0" applyNumberFormat="1" applyFont="1" applyBorder="1" applyAlignment="1">
      <alignment horizontal="right" vertical="center" wrapText="1"/>
    </xf>
    <xf numFmtId="4" fontId="26" fillId="0" borderId="20" xfId="0" applyNumberFormat="1" applyFont="1" applyBorder="1" applyAlignment="1">
      <alignment horizontal="right" vertical="center" wrapText="1"/>
    </xf>
    <xf numFmtId="10" fontId="26" fillId="0" borderId="50" xfId="0" applyNumberFormat="1" applyFont="1" applyBorder="1" applyAlignment="1">
      <alignment vertical="center"/>
    </xf>
    <xf numFmtId="4" fontId="26" fillId="0" borderId="14" xfId="0" applyNumberFormat="1" applyFont="1" applyBorder="1" applyAlignment="1">
      <alignment horizontal="right" vertical="center" wrapText="1"/>
    </xf>
    <xf numFmtId="0" fontId="26" fillId="0" borderId="25" xfId="0" applyFont="1" applyBorder="1" applyAlignment="1">
      <alignment horizontal="left" vertical="center" wrapText="1"/>
    </xf>
    <xf numFmtId="10" fontId="26" fillId="0" borderId="29" xfId="0" applyNumberFormat="1" applyFont="1" applyBorder="1" applyAlignment="1">
      <alignment horizontal="center" vertical="center"/>
    </xf>
    <xf numFmtId="0" fontId="26" fillId="0" borderId="3" xfId="0" applyFont="1" applyBorder="1" applyAlignment="1">
      <alignment vertical="center" wrapText="1"/>
    </xf>
    <xf numFmtId="0" fontId="26" fillId="0" borderId="5" xfId="0" applyFont="1" applyBorder="1" applyAlignment="1">
      <alignment vertical="center" wrapText="1"/>
    </xf>
    <xf numFmtId="4" fontId="26" fillId="0" borderId="29" xfId="0" applyNumberFormat="1" applyFont="1" applyBorder="1" applyAlignment="1">
      <alignment horizontal="right" vertical="center"/>
    </xf>
    <xf numFmtId="4" fontId="26" fillId="0" borderId="1" xfId="0" applyNumberFormat="1" applyFont="1" applyBorder="1" applyAlignment="1">
      <alignment horizontal="right" vertical="center"/>
    </xf>
    <xf numFmtId="10" fontId="26" fillId="0" borderId="50" xfId="0" applyNumberFormat="1" applyFont="1" applyBorder="1" applyAlignment="1">
      <alignment horizontal="center" vertical="center"/>
    </xf>
    <xf numFmtId="4" fontId="26" fillId="0" borderId="3" xfId="0" applyNumberFormat="1" applyFont="1" applyBorder="1" applyAlignment="1">
      <alignment horizontal="right" vertical="center"/>
    </xf>
    <xf numFmtId="4" fontId="26" fillId="0" borderId="64" xfId="0" applyNumberFormat="1" applyFont="1" applyBorder="1" applyAlignment="1">
      <alignment horizontal="right" vertical="center"/>
    </xf>
    <xf numFmtId="0" fontId="26" fillId="3" borderId="58" xfId="0" applyFont="1" applyFill="1" applyBorder="1" applyAlignment="1">
      <alignment horizontal="left" vertical="center" wrapText="1"/>
    </xf>
    <xf numFmtId="0" fontId="26" fillId="3" borderId="58" xfId="0" applyFont="1" applyFill="1" applyBorder="1" applyAlignment="1">
      <alignment horizontal="left" vertical="center"/>
    </xf>
    <xf numFmtId="0" fontId="26" fillId="3" borderId="58"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41" xfId="0" applyFont="1" applyBorder="1" applyAlignment="1">
      <alignment horizontal="center" vertical="center"/>
    </xf>
    <xf numFmtId="0" fontId="26" fillId="0" borderId="55" xfId="0" applyFont="1" applyBorder="1" applyAlignment="1">
      <alignment horizontal="center" vertical="center"/>
    </xf>
    <xf numFmtId="0" fontId="26" fillId="0" borderId="30" xfId="0" applyFont="1" applyBorder="1" applyAlignment="1">
      <alignment horizontal="center" vertical="center"/>
    </xf>
    <xf numFmtId="4" fontId="26" fillId="0" borderId="0" xfId="0" applyNumberFormat="1" applyFont="1" applyAlignment="1">
      <alignment horizontal="center" vertical="center"/>
    </xf>
    <xf numFmtId="0" fontId="0" fillId="0" borderId="3" xfId="0" applyBorder="1" applyAlignment="1">
      <alignment horizontal="left" vertical="center" wrapText="1"/>
    </xf>
    <xf numFmtId="0" fontId="45" fillId="0" borderId="1" xfId="0" applyFont="1" applyBorder="1" applyAlignment="1">
      <alignment vertical="center" wrapText="1"/>
    </xf>
    <xf numFmtId="4" fontId="40" fillId="0" borderId="0" xfId="0" applyNumberFormat="1" applyFont="1"/>
    <xf numFmtId="0" fontId="45" fillId="0" borderId="25" xfId="0" applyFont="1" applyBorder="1" applyAlignment="1">
      <alignment vertical="center" wrapText="1"/>
    </xf>
    <xf numFmtId="4" fontId="46" fillId="0" borderId="17" xfId="0" applyNumberFormat="1" applyFont="1" applyBorder="1" applyAlignment="1">
      <alignment vertical="center" wrapText="1"/>
    </xf>
    <xf numFmtId="0" fontId="45" fillId="0" borderId="29" xfId="0" applyFont="1" applyBorder="1" applyAlignment="1">
      <alignment horizontal="left" vertical="center" wrapText="1"/>
    </xf>
    <xf numFmtId="4" fontId="45" fillId="0" borderId="63" xfId="0" applyNumberFormat="1" applyFont="1" applyBorder="1" applyAlignment="1">
      <alignment horizontal="center" vertical="center"/>
    </xf>
    <xf numFmtId="4" fontId="63" fillId="0" borderId="46" xfId="0" applyNumberFormat="1" applyFont="1" applyBorder="1" applyAlignment="1">
      <alignment vertical="center"/>
    </xf>
    <xf numFmtId="4" fontId="45" fillId="0" borderId="37" xfId="0" applyNumberFormat="1" applyFont="1" applyBorder="1" applyAlignment="1">
      <alignment horizontal="center" vertical="center" wrapText="1"/>
    </xf>
    <xf numFmtId="0" fontId="45" fillId="0" borderId="63" xfId="0" applyFont="1" applyBorder="1" applyAlignment="1">
      <alignment horizontal="center" vertical="center"/>
    </xf>
    <xf numFmtId="0" fontId="69" fillId="0" borderId="0" xfId="0" applyFont="1" applyAlignment="1">
      <alignment horizontal="center" wrapText="1"/>
    </xf>
    <xf numFmtId="0" fontId="69" fillId="0" borderId="0" xfId="0" applyFont="1" applyAlignment="1">
      <alignment wrapText="1"/>
    </xf>
    <xf numFmtId="0" fontId="0" fillId="0" borderId="0" xfId="0" applyAlignment="1">
      <alignment horizontal="left" wrapText="1"/>
    </xf>
    <xf numFmtId="0" fontId="40" fillId="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4" fontId="80" fillId="0" borderId="1" xfId="0" applyNumberFormat="1" applyFont="1" applyBorder="1" applyAlignment="1">
      <alignment horizontal="center" vertical="center"/>
    </xf>
    <xf numFmtId="0" fontId="83" fillId="0" borderId="5" xfId="0" applyFont="1" applyBorder="1" applyAlignment="1">
      <alignment horizontal="left" vertical="center" wrapText="1"/>
    </xf>
    <xf numFmtId="4" fontId="81" fillId="0" borderId="5" xfId="0" applyNumberFormat="1" applyFont="1" applyBorder="1" applyAlignment="1">
      <alignment horizontal="center" vertical="center"/>
    </xf>
    <xf numFmtId="0" fontId="64" fillId="0" borderId="0" xfId="0" applyFont="1" applyAlignment="1">
      <alignment horizontal="left" vertical="center" wrapText="1"/>
    </xf>
    <xf numFmtId="10" fontId="64" fillId="0" borderId="0" xfId="0" applyNumberFormat="1" applyFont="1" applyAlignment="1">
      <alignment horizontal="center" vertical="center"/>
    </xf>
    <xf numFmtId="0" fontId="50" fillId="0" borderId="0" xfId="0" applyFont="1" applyAlignment="1">
      <alignment horizontal="left" vertical="center" wrapText="1"/>
    </xf>
    <xf numFmtId="10" fontId="50" fillId="0" borderId="0" xfId="0" applyNumberFormat="1" applyFont="1" applyAlignment="1">
      <alignment horizontal="center" vertical="center"/>
    </xf>
    <xf numFmtId="0" fontId="40" fillId="5" borderId="1" xfId="0" applyFont="1" applyFill="1" applyBorder="1" applyAlignment="1">
      <alignment horizontal="center" vertical="center" wrapText="1"/>
    </xf>
    <xf numFmtId="0" fontId="88" fillId="0" borderId="1" xfId="0" applyFont="1" applyBorder="1" applyAlignment="1">
      <alignment horizontal="center" vertical="center"/>
    </xf>
    <xf numFmtId="0" fontId="89" fillId="0" borderId="1" xfId="0" applyFont="1" applyBorder="1" applyAlignment="1">
      <alignment horizontal="center" vertical="center"/>
    </xf>
    <xf numFmtId="0" fontId="70" fillId="0" borderId="0" xfId="0" applyFont="1" applyAlignment="1">
      <alignment horizontal="center" vertical="top" wrapText="1"/>
    </xf>
    <xf numFmtId="0" fontId="47" fillId="0" borderId="0" xfId="0" applyFont="1"/>
    <xf numFmtId="0" fontId="89" fillId="0" borderId="0" xfId="0" applyFont="1" applyAlignment="1">
      <alignment horizontal="center" vertical="center"/>
    </xf>
    <xf numFmtId="0" fontId="85" fillId="0" borderId="0" xfId="0" applyFont="1" applyAlignment="1">
      <alignment horizontal="left" vertical="center" wrapText="1"/>
    </xf>
    <xf numFmtId="10" fontId="85" fillId="0" borderId="0" xfId="0" applyNumberFormat="1" applyFont="1" applyAlignment="1">
      <alignment horizontal="center" vertical="center"/>
    </xf>
    <xf numFmtId="0" fontId="88" fillId="0" borderId="0" xfId="0" applyFont="1" applyAlignment="1">
      <alignment horizontal="center" vertical="center"/>
    </xf>
    <xf numFmtId="0" fontId="86" fillId="0" borderId="0" xfId="0" applyFont="1" applyAlignment="1">
      <alignment horizontal="center" vertical="center"/>
    </xf>
    <xf numFmtId="0" fontId="86" fillId="0" borderId="0" xfId="0" applyFont="1" applyAlignment="1">
      <alignment horizontal="left" vertical="center" wrapText="1"/>
    </xf>
    <xf numFmtId="4" fontId="79" fillId="0" borderId="0" xfId="0" applyNumberFormat="1" applyFont="1" applyAlignment="1">
      <alignment horizontal="center" vertical="center"/>
    </xf>
    <xf numFmtId="4" fontId="86" fillId="0" borderId="0" xfId="0" applyNumberFormat="1" applyFont="1" applyAlignment="1">
      <alignment horizontal="center" vertical="center"/>
    </xf>
    <xf numFmtId="4" fontId="15" fillId="0" borderId="1" xfId="0" applyNumberFormat="1" applyFont="1" applyBorder="1" applyAlignment="1">
      <alignment horizontal="center" vertical="center" wrapText="1"/>
    </xf>
    <xf numFmtId="4" fontId="40" fillId="6" borderId="1" xfId="0" applyNumberFormat="1" applyFont="1" applyFill="1" applyBorder="1" applyAlignment="1">
      <alignment horizontal="center" vertical="center"/>
    </xf>
    <xf numFmtId="164" fontId="15" fillId="0" borderId="1" xfId="0" applyNumberFormat="1" applyFont="1" applyBorder="1" applyAlignment="1">
      <alignment horizontal="center" vertical="center"/>
    </xf>
    <xf numFmtId="0" fontId="73" fillId="4" borderId="1"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73" fillId="5" borderId="1" xfId="0" applyFont="1" applyFill="1" applyBorder="1" applyAlignment="1">
      <alignment horizontal="center" vertical="center" wrapText="1"/>
    </xf>
    <xf numFmtId="4" fontId="73" fillId="6" borderId="1" xfId="0" applyNumberFormat="1" applyFont="1" applyFill="1" applyBorder="1" applyAlignment="1">
      <alignment horizontal="center" vertical="center"/>
    </xf>
    <xf numFmtId="4" fontId="83" fillId="0" borderId="5" xfId="0" applyNumberFormat="1" applyFont="1" applyBorder="1" applyAlignment="1">
      <alignment horizontal="center" vertical="center"/>
    </xf>
    <xf numFmtId="0" fontId="92" fillId="0" borderId="1" xfId="0" applyFont="1" applyBorder="1" applyAlignment="1">
      <alignment horizontal="left" vertical="center" wrapText="1"/>
    </xf>
    <xf numFmtId="4" fontId="92" fillId="0" borderId="1" xfId="0" applyNumberFormat="1" applyFont="1" applyBorder="1" applyAlignment="1">
      <alignment horizontal="center" vertical="center"/>
    </xf>
    <xf numFmtId="0" fontId="73" fillId="0" borderId="1" xfId="0" applyFont="1" applyBorder="1" applyAlignment="1">
      <alignment horizontal="left" vertical="center" wrapText="1"/>
    </xf>
    <xf numFmtId="4" fontId="0" fillId="0" borderId="1" xfId="0" applyNumberFormat="1" applyBorder="1" applyAlignment="1">
      <alignment horizontal="center" vertical="center"/>
    </xf>
    <xf numFmtId="4" fontId="73" fillId="0" borderId="1" xfId="0" applyNumberFormat="1" applyFont="1" applyBorder="1" applyAlignment="1">
      <alignment horizontal="center" vertical="center"/>
    </xf>
    <xf numFmtId="0" fontId="93" fillId="0" borderId="0" xfId="0" applyFont="1" applyAlignment="1">
      <alignment horizontal="right" vertical="top"/>
    </xf>
    <xf numFmtId="0" fontId="71" fillId="0" borderId="0" xfId="39" applyFont="1"/>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4" fontId="13" fillId="0" borderId="3" xfId="0" applyNumberFormat="1" applyFont="1" applyBorder="1" applyAlignment="1">
      <alignment horizontal="right" vertical="center" wrapText="1"/>
    </xf>
    <xf numFmtId="0" fontId="13" fillId="2" borderId="1" xfId="0" applyFont="1" applyFill="1" applyBorder="1" applyAlignment="1">
      <alignment horizontal="left" vertical="center" wrapText="1"/>
    </xf>
    <xf numFmtId="0" fontId="13" fillId="0" borderId="2" xfId="0" applyFont="1" applyBorder="1" applyAlignment="1">
      <alignment horizontal="left" vertical="center" wrapText="1"/>
    </xf>
    <xf numFmtId="4" fontId="13" fillId="0" borderId="29" xfId="0" applyNumberFormat="1" applyFont="1" applyBorder="1" applyAlignment="1">
      <alignment horizontal="right" vertical="center"/>
    </xf>
    <xf numFmtId="4" fontId="13" fillId="2" borderId="2" xfId="0" applyNumberFormat="1" applyFont="1" applyFill="1" applyBorder="1" applyAlignment="1">
      <alignment horizontal="right" vertical="center"/>
    </xf>
    <xf numFmtId="10" fontId="13" fillId="0" borderId="29" xfId="0" applyNumberFormat="1" applyFont="1" applyBorder="1" applyAlignment="1">
      <alignment horizontal="center" vertical="center"/>
    </xf>
    <xf numFmtId="0" fontId="13" fillId="2" borderId="48"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11" xfId="0" applyFont="1" applyBorder="1" applyAlignment="1">
      <alignment horizontal="center" vertical="center"/>
    </xf>
    <xf numFmtId="4" fontId="13" fillId="0" borderId="29" xfId="0" applyNumberFormat="1"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4" fontId="13" fillId="0" borderId="0" xfId="0" applyNumberFormat="1" applyFont="1" applyAlignment="1">
      <alignment vertical="center"/>
    </xf>
    <xf numFmtId="10" fontId="64" fillId="0" borderId="1" xfId="0" applyNumberFormat="1" applyFont="1" applyBorder="1" applyAlignment="1">
      <alignment horizontal="center" vertical="center"/>
    </xf>
    <xf numFmtId="4" fontId="40" fillId="0" borderId="1" xfId="0" applyNumberFormat="1" applyFont="1" applyBorder="1" applyAlignment="1">
      <alignment horizontal="center" vertical="center"/>
    </xf>
    <xf numFmtId="164" fontId="40" fillId="0" borderId="1" xfId="0" applyNumberFormat="1" applyFont="1" applyBorder="1" applyAlignment="1">
      <alignment horizontal="center" vertical="center"/>
    </xf>
    <xf numFmtId="10" fontId="13" fillId="0" borderId="53" xfId="0" applyNumberFormat="1" applyFont="1" applyBorder="1" applyAlignment="1">
      <alignment horizontal="center" vertical="center"/>
    </xf>
    <xf numFmtId="0" fontId="45" fillId="0" borderId="17" xfId="0" applyFont="1" applyBorder="1" applyAlignment="1">
      <alignment vertical="center" wrapText="1"/>
    </xf>
    <xf numFmtId="0" fontId="12" fillId="2" borderId="25" xfId="0" applyFont="1" applyFill="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 fontId="13" fillId="0" borderId="2" xfId="0" applyNumberFormat="1" applyFont="1" applyBorder="1" applyAlignment="1">
      <alignment horizontal="right" vertical="center" wrapText="1"/>
    </xf>
    <xf numFmtId="0" fontId="13" fillId="2" borderId="14" xfId="0" applyFont="1" applyFill="1" applyBorder="1" applyAlignment="1">
      <alignment horizontal="left" vertical="center" wrapText="1"/>
    </xf>
    <xf numFmtId="4" fontId="46" fillId="2" borderId="14" xfId="0" applyNumberFormat="1" applyFont="1" applyFill="1" applyBorder="1" applyAlignment="1">
      <alignment horizontal="right" vertical="center"/>
    </xf>
    <xf numFmtId="4" fontId="13" fillId="0" borderId="25" xfId="0" applyNumberFormat="1" applyFont="1" applyBorder="1" applyAlignment="1">
      <alignment horizontal="right" vertical="center"/>
    </xf>
    <xf numFmtId="10" fontId="13" fillId="0" borderId="52" xfId="0" applyNumberFormat="1" applyFont="1" applyBorder="1" applyAlignment="1">
      <alignment horizontal="center" vertical="center"/>
    </xf>
    <xf numFmtId="4" fontId="40" fillId="4" borderId="9" xfId="0" applyNumberFormat="1" applyFont="1" applyFill="1" applyBorder="1" applyAlignment="1">
      <alignment horizontal="right" vertical="center"/>
    </xf>
    <xf numFmtId="4" fontId="40" fillId="4" borderId="55" xfId="0" applyNumberFormat="1" applyFont="1" applyFill="1" applyBorder="1" applyAlignment="1">
      <alignment horizontal="right" vertical="center"/>
    </xf>
    <xf numFmtId="4" fontId="40" fillId="4" borderId="27" xfId="0" applyNumberFormat="1" applyFont="1" applyFill="1" applyBorder="1" applyAlignment="1">
      <alignment horizontal="right" vertical="center"/>
    </xf>
    <xf numFmtId="4" fontId="40" fillId="4" borderId="65" xfId="0" applyNumberFormat="1" applyFont="1" applyFill="1" applyBorder="1" applyAlignment="1">
      <alignment horizontal="right" vertical="center"/>
    </xf>
    <xf numFmtId="10" fontId="47" fillId="4" borderId="55"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4" fontId="13" fillId="0" borderId="8" xfId="0" applyNumberFormat="1" applyFont="1" applyBorder="1" applyAlignment="1">
      <alignment horizontal="right" vertical="center" wrapText="1"/>
    </xf>
    <xf numFmtId="0" fontId="0" fillId="0" borderId="7" xfId="0" applyBorder="1" applyAlignment="1">
      <alignment horizontal="left" vertical="center" wrapText="1"/>
    </xf>
    <xf numFmtId="4" fontId="13" fillId="0" borderId="30" xfId="0" applyNumberFormat="1" applyFont="1" applyBorder="1" applyAlignment="1">
      <alignment horizontal="right" vertical="center"/>
    </xf>
    <xf numFmtId="4" fontId="13" fillId="0" borderId="31" xfId="0" applyNumberFormat="1" applyFont="1" applyBorder="1" applyAlignment="1">
      <alignment horizontal="right" vertical="center"/>
    </xf>
    <xf numFmtId="10" fontId="13" fillId="0" borderId="45" xfId="0" applyNumberFormat="1" applyFont="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11" fillId="2" borderId="16" xfId="0" applyFont="1" applyFill="1" applyBorder="1" applyAlignment="1">
      <alignment horizontal="left" vertical="center" wrapText="1"/>
    </xf>
    <xf numFmtId="4" fontId="45" fillId="2" borderId="16" xfId="0" applyNumberFormat="1" applyFont="1" applyFill="1" applyBorder="1" applyAlignment="1">
      <alignment horizontal="right" vertical="center"/>
    </xf>
    <xf numFmtId="4" fontId="13" fillId="0" borderId="43" xfId="0" applyNumberFormat="1" applyFont="1" applyBorder="1" applyAlignment="1">
      <alignment horizontal="right" vertical="center"/>
    </xf>
    <xf numFmtId="0" fontId="45" fillId="0" borderId="22" xfId="0" applyFont="1" applyBorder="1" applyAlignment="1">
      <alignment vertical="center" wrapText="1"/>
    </xf>
    <xf numFmtId="0" fontId="8" fillId="0" borderId="7" xfId="0" applyFont="1" applyBorder="1" applyAlignment="1">
      <alignment horizontal="left" vertical="center" wrapText="1"/>
    </xf>
    <xf numFmtId="0" fontId="45" fillId="0" borderId="19" xfId="0" applyFont="1" applyBorder="1" applyAlignment="1">
      <alignment vertical="center" wrapText="1"/>
    </xf>
    <xf numFmtId="0" fontId="62" fillId="0" borderId="37" xfId="0" applyFont="1" applyBorder="1" applyAlignment="1">
      <alignment horizontal="right" vertical="center" wrapText="1"/>
    </xf>
    <xf numFmtId="0" fontId="45" fillId="0" borderId="64" xfId="0" applyFont="1" applyBorder="1" applyAlignment="1">
      <alignment horizontal="left" vertical="center" wrapText="1"/>
    </xf>
    <xf numFmtId="4" fontId="45" fillId="0" borderId="50" xfId="0" applyNumberFormat="1" applyFont="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4" fontId="5" fillId="0" borderId="43" xfId="0" applyNumberFormat="1" applyFont="1" applyBorder="1" applyAlignment="1">
      <alignment horizontal="right" vertical="center"/>
    </xf>
    <xf numFmtId="0" fontId="3" fillId="0" borderId="7" xfId="0" applyFont="1" applyBorder="1" applyAlignment="1">
      <alignment horizontal="left" vertical="center" wrapText="1"/>
    </xf>
    <xf numFmtId="4" fontId="46" fillId="0" borderId="64" xfId="0" applyNumberFormat="1" applyFont="1" applyBorder="1" applyAlignment="1">
      <alignment horizontal="right" vertical="center"/>
    </xf>
    <xf numFmtId="0" fontId="1" fillId="0" borderId="1" xfId="0" applyFont="1" applyBorder="1" applyAlignment="1">
      <alignment vertical="center" wrapText="1"/>
    </xf>
    <xf numFmtId="0" fontId="0" fillId="0" borderId="1" xfId="0" applyBorder="1" applyAlignment="1">
      <alignment horizontal="left" vertical="center" wrapText="1"/>
    </xf>
    <xf numFmtId="4" fontId="45" fillId="0" borderId="17" xfId="0" applyNumberFormat="1" applyFont="1" applyBorder="1" applyAlignment="1">
      <alignment vertical="center" wrapText="1"/>
    </xf>
    <xf numFmtId="10" fontId="13" fillId="0" borderId="42" xfId="0" applyNumberFormat="1" applyFont="1" applyBorder="1" applyAlignment="1">
      <alignment horizontal="center" vertical="center"/>
    </xf>
    <xf numFmtId="0" fontId="84" fillId="0" borderId="0" xfId="0" applyFont="1" applyAlignment="1">
      <alignment horizontal="left" vertical="top" wrapText="1"/>
    </xf>
    <xf numFmtId="0" fontId="70" fillId="0" borderId="0" xfId="0" applyFont="1" applyAlignment="1">
      <alignment horizontal="left" vertical="top" wrapText="1"/>
    </xf>
    <xf numFmtId="0" fontId="79" fillId="0" borderId="0" xfId="0" applyFont="1" applyAlignment="1">
      <alignment horizontal="left" vertical="top" wrapText="1"/>
    </xf>
    <xf numFmtId="0" fontId="79" fillId="0" borderId="0" xfId="0" applyFont="1" applyAlignment="1">
      <alignment horizontal="left" vertical="top"/>
    </xf>
    <xf numFmtId="0" fontId="70" fillId="0" borderId="0" xfId="0" applyFont="1" applyAlignment="1">
      <alignment horizontal="left" vertical="top"/>
    </xf>
    <xf numFmtId="0" fontId="69" fillId="0" borderId="0" xfId="0" applyFont="1" applyAlignment="1">
      <alignment horizontal="center" wrapText="1"/>
    </xf>
    <xf numFmtId="0" fontId="40" fillId="6" borderId="1" xfId="0" applyFont="1" applyFill="1" applyBorder="1" applyAlignment="1">
      <alignment horizontal="left" vertical="center" wrapText="1"/>
    </xf>
    <xf numFmtId="0" fontId="40" fillId="0" borderId="1" xfId="0" applyFont="1" applyBorder="1" applyAlignment="1">
      <alignment horizontal="left" vertical="center" wrapText="1"/>
    </xf>
    <xf numFmtId="0" fontId="73" fillId="0" borderId="5" xfId="0" applyFont="1" applyBorder="1" applyAlignment="1">
      <alignment horizontal="center" vertical="center"/>
    </xf>
    <xf numFmtId="0" fontId="73" fillId="0" borderId="1" xfId="0" applyFont="1" applyBorder="1" applyAlignment="1">
      <alignment horizontal="center" vertical="center"/>
    </xf>
    <xf numFmtId="0" fontId="47" fillId="0" borderId="1" xfId="0" applyFont="1" applyBorder="1" applyAlignment="1">
      <alignment horizontal="left" vertical="center" wrapText="1"/>
    </xf>
    <xf numFmtId="0" fontId="64" fillId="0" borderId="1" xfId="0" applyFont="1" applyBorder="1" applyAlignment="1">
      <alignment horizontal="left" vertical="center" wrapText="1"/>
    </xf>
    <xf numFmtId="0" fontId="0" fillId="0" borderId="0" xfId="0" applyAlignment="1">
      <alignment horizontal="left" vertical="top" wrapText="1"/>
    </xf>
    <xf numFmtId="0" fontId="73" fillId="6" borderId="2" xfId="0" applyFont="1" applyFill="1" applyBorder="1" applyAlignment="1">
      <alignment horizontal="left" vertical="center" wrapText="1"/>
    </xf>
    <xf numFmtId="0" fontId="73" fillId="6" borderId="26" xfId="0" applyFont="1" applyFill="1" applyBorder="1" applyAlignment="1">
      <alignment horizontal="left" vertical="center" wrapText="1"/>
    </xf>
    <xf numFmtId="0" fontId="40" fillId="5" borderId="2" xfId="0" applyFont="1" applyFill="1" applyBorder="1" applyAlignment="1">
      <alignment horizontal="left" vertical="center"/>
    </xf>
    <xf numFmtId="0" fontId="40" fillId="5" borderId="14" xfId="0" applyFont="1" applyFill="1" applyBorder="1" applyAlignment="1">
      <alignment horizontal="left" vertical="center"/>
    </xf>
    <xf numFmtId="0" fontId="40" fillId="5" borderId="26" xfId="0" applyFont="1" applyFill="1" applyBorder="1" applyAlignment="1">
      <alignment horizontal="left" vertical="center"/>
    </xf>
    <xf numFmtId="0" fontId="73" fillId="5" borderId="2" xfId="0" applyFont="1" applyFill="1" applyBorder="1" applyAlignment="1">
      <alignment horizontal="left" vertical="center" wrapText="1"/>
    </xf>
    <xf numFmtId="0" fontId="73" fillId="5" borderId="14" xfId="0" applyFont="1" applyFill="1" applyBorder="1" applyAlignment="1">
      <alignment horizontal="left" vertical="center" wrapText="1"/>
    </xf>
    <xf numFmtId="0" fontId="73" fillId="5" borderId="26" xfId="0" applyFont="1" applyFill="1" applyBorder="1" applyAlignment="1">
      <alignment horizontal="left" vertical="center" wrapText="1"/>
    </xf>
    <xf numFmtId="0" fontId="40" fillId="0" borderId="0" xfId="0" applyFont="1" applyAlignment="1">
      <alignment horizontal="left" vertical="center"/>
    </xf>
    <xf numFmtId="0" fontId="15" fillId="0" borderId="0" xfId="0" applyFont="1" applyAlignment="1">
      <alignment horizontal="left" vertical="top"/>
    </xf>
    <xf numFmtId="4" fontId="13" fillId="2" borderId="43" xfId="0" applyNumberFormat="1" applyFont="1" applyFill="1" applyBorder="1" applyAlignment="1">
      <alignment horizontal="right" vertical="center"/>
    </xf>
    <xf numFmtId="4" fontId="13" fillId="2" borderId="44" xfId="0" applyNumberFormat="1" applyFont="1" applyFill="1" applyBorder="1" applyAlignment="1">
      <alignment horizontal="right" vertical="center"/>
    </xf>
    <xf numFmtId="10" fontId="13" fillId="0" borderId="50" xfId="0" applyNumberFormat="1" applyFont="1" applyBorder="1" applyAlignment="1">
      <alignment horizontal="center" vertical="center"/>
    </xf>
    <xf numFmtId="10" fontId="13" fillId="0" borderId="41" xfId="0" applyNumberFormat="1" applyFont="1" applyBorder="1" applyAlignment="1">
      <alignment horizontal="center" vertical="center"/>
    </xf>
    <xf numFmtId="0" fontId="45" fillId="2" borderId="22" xfId="0" applyFont="1" applyFill="1" applyBorder="1" applyAlignment="1">
      <alignment horizontal="left" vertical="center" wrapText="1"/>
    </xf>
    <xf numFmtId="0" fontId="45" fillId="2" borderId="18"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63" fillId="0" borderId="15"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3" fillId="0" borderId="50" xfId="0" applyNumberFormat="1" applyFont="1" applyBorder="1" applyAlignment="1">
      <alignment horizontal="right" vertical="center"/>
    </xf>
    <xf numFmtId="4" fontId="13" fillId="0" borderId="41" xfId="0" applyNumberFormat="1" applyFont="1" applyBorder="1" applyAlignment="1">
      <alignment horizontal="right" vertical="center"/>
    </xf>
    <xf numFmtId="4" fontId="13" fillId="2" borderId="50" xfId="0" applyNumberFormat="1" applyFont="1" applyFill="1" applyBorder="1" applyAlignment="1">
      <alignment horizontal="right" vertical="center"/>
    </xf>
    <xf numFmtId="4" fontId="13" fillId="2" borderId="41" xfId="0" applyNumberFormat="1" applyFont="1" applyFill="1" applyBorder="1" applyAlignment="1">
      <alignment horizontal="right" vertical="center"/>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4" fillId="0" borderId="3" xfId="0" applyFont="1" applyBorder="1" applyAlignment="1">
      <alignment horizontal="left" vertical="center" wrapText="1"/>
    </xf>
    <xf numFmtId="0" fontId="6" fillId="0" borderId="21" xfId="0" applyFont="1" applyBorder="1" applyAlignment="1">
      <alignment horizontal="left" vertical="center"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13" fillId="0" borderId="21" xfId="0" applyFont="1" applyBorder="1" applyAlignment="1">
      <alignment horizontal="left" vertical="center" wrapText="1"/>
    </xf>
    <xf numFmtId="4" fontId="45" fillId="0" borderId="3" xfId="0" applyNumberFormat="1" applyFont="1" applyBorder="1" applyAlignment="1">
      <alignment horizontal="left" vertical="center"/>
    </xf>
    <xf numFmtId="4" fontId="45" fillId="0" borderId="5" xfId="0" applyNumberFormat="1" applyFont="1" applyBorder="1" applyAlignment="1">
      <alignment horizontal="left" vertical="center"/>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40" fillId="2" borderId="15" xfId="0" applyFont="1" applyFill="1" applyBorder="1" applyAlignment="1">
      <alignment horizontal="left" vertical="center" wrapText="1"/>
    </xf>
    <xf numFmtId="0" fontId="40" fillId="2" borderId="51" xfId="0" applyFont="1" applyFill="1" applyBorder="1" applyAlignment="1">
      <alignment horizontal="left" vertical="center" wrapText="1"/>
    </xf>
    <xf numFmtId="4" fontId="46" fillId="2" borderId="22" xfId="0" applyNumberFormat="1" applyFont="1" applyFill="1" applyBorder="1" applyAlignment="1">
      <alignment horizontal="right" vertical="center"/>
    </xf>
    <xf numFmtId="4" fontId="46" fillId="2" borderId="18" xfId="0" applyNumberFormat="1" applyFont="1" applyFill="1" applyBorder="1" applyAlignment="1">
      <alignment horizontal="right" vertical="center"/>
    </xf>
    <xf numFmtId="4" fontId="50" fillId="0" borderId="3" xfId="0" applyNumberFormat="1" applyFont="1" applyBorder="1" applyAlignment="1">
      <alignment horizontal="right" vertical="center" wrapText="1"/>
    </xf>
    <xf numFmtId="4" fontId="50" fillId="0" borderId="21" xfId="0" applyNumberFormat="1" applyFont="1" applyBorder="1" applyAlignment="1">
      <alignment horizontal="right" vertical="center" wrapText="1"/>
    </xf>
    <xf numFmtId="0" fontId="0" fillId="0" borderId="5" xfId="0" applyBorder="1" applyAlignment="1">
      <alignment horizontal="right" vertical="center" wrapText="1"/>
    </xf>
    <xf numFmtId="4" fontId="45" fillId="0" borderId="43" xfId="0" applyNumberFormat="1" applyFont="1" applyBorder="1" applyAlignment="1">
      <alignment horizontal="right" vertical="center" wrapText="1"/>
    </xf>
    <xf numFmtId="4" fontId="45" fillId="0" borderId="44" xfId="0" applyNumberFormat="1" applyFont="1" applyBorder="1" applyAlignment="1">
      <alignment horizontal="right" vertical="center" wrapText="1"/>
    </xf>
    <xf numFmtId="4" fontId="46" fillId="2" borderId="22" xfId="0" applyNumberFormat="1" applyFont="1" applyFill="1" applyBorder="1" applyAlignment="1">
      <alignment horizontal="right" vertical="center" wrapText="1"/>
    </xf>
    <xf numFmtId="4" fontId="46" fillId="2" borderId="18" xfId="0" applyNumberFormat="1" applyFont="1" applyFill="1" applyBorder="1" applyAlignment="1">
      <alignment horizontal="right" vertical="center" wrapText="1"/>
    </xf>
    <xf numFmtId="0" fontId="40" fillId="4" borderId="52"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20" xfId="0" applyFont="1" applyFill="1" applyBorder="1" applyAlignment="1">
      <alignment horizontal="center" vertical="center" wrapText="1"/>
    </xf>
    <xf numFmtId="4" fontId="13" fillId="0" borderId="40" xfId="0" applyNumberFormat="1" applyFont="1" applyBorder="1" applyAlignment="1">
      <alignment horizontal="right" vertical="center"/>
    </xf>
    <xf numFmtId="4" fontId="13" fillId="0" borderId="44" xfId="0" applyNumberFormat="1" applyFont="1" applyBorder="1" applyAlignment="1">
      <alignment horizontal="right" vertical="center"/>
    </xf>
    <xf numFmtId="10" fontId="13" fillId="0" borderId="35" xfId="0" applyNumberFormat="1" applyFont="1" applyBorder="1" applyAlignment="1">
      <alignment horizontal="center" vertical="center"/>
    </xf>
    <xf numFmtId="0" fontId="48" fillId="4" borderId="50" xfId="0" applyFont="1" applyFill="1" applyBorder="1" applyAlignment="1">
      <alignment vertical="center" wrapText="1"/>
    </xf>
    <xf numFmtId="0" fontId="48" fillId="4" borderId="49" xfId="0" applyFont="1" applyFill="1" applyBorder="1" applyAlignment="1">
      <alignment vertical="center" wrapText="1"/>
    </xf>
    <xf numFmtId="0" fontId="48" fillId="4" borderId="22" xfId="0" applyFont="1" applyFill="1" applyBorder="1" applyAlignment="1">
      <alignment vertical="center" wrapText="1"/>
    </xf>
    <xf numFmtId="0" fontId="48" fillId="4" borderId="47" xfId="0" applyFont="1" applyFill="1" applyBorder="1" applyAlignment="1">
      <alignment vertical="center" wrapText="1"/>
    </xf>
    <xf numFmtId="0" fontId="45" fillId="0" borderId="32" xfId="0" applyFont="1" applyBorder="1" applyAlignment="1">
      <alignment horizontal="left" vertical="center" wrapText="1"/>
    </xf>
    <xf numFmtId="0" fontId="45" fillId="0" borderId="18" xfId="0" applyFont="1" applyBorder="1" applyAlignment="1">
      <alignment horizontal="left" vertical="center" wrapText="1"/>
    </xf>
    <xf numFmtId="4" fontId="13" fillId="2" borderId="35" xfId="0" applyNumberFormat="1" applyFont="1" applyFill="1" applyBorder="1" applyAlignment="1">
      <alignment horizontal="right" vertical="center"/>
    </xf>
    <xf numFmtId="4" fontId="46" fillId="2" borderId="32" xfId="0" applyNumberFormat="1" applyFont="1" applyFill="1" applyBorder="1" applyAlignment="1">
      <alignment horizontal="right" vertical="center" wrapText="1"/>
    </xf>
    <xf numFmtId="0" fontId="13" fillId="0" borderId="33" xfId="0" applyFont="1" applyBorder="1" applyAlignment="1">
      <alignment horizontal="center" vertical="center" wrapText="1"/>
    </xf>
    <xf numFmtId="0" fontId="13" fillId="2" borderId="3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48" fillId="4" borderId="1" xfId="0" applyFont="1" applyFill="1" applyBorder="1" applyAlignment="1">
      <alignment vertical="center" wrapText="1"/>
    </xf>
    <xf numFmtId="0" fontId="48" fillId="4" borderId="3" xfId="0" applyFont="1" applyFill="1" applyBorder="1" applyAlignment="1">
      <alignment vertical="center" wrapText="1"/>
    </xf>
    <xf numFmtId="0" fontId="48" fillId="4" borderId="2" xfId="0" applyFont="1" applyFill="1" applyBorder="1" applyAlignment="1">
      <alignment vertical="center" wrapText="1"/>
    </xf>
    <xf numFmtId="0" fontId="48" fillId="4" borderId="6" xfId="0" applyFont="1" applyFill="1" applyBorder="1" applyAlignment="1">
      <alignment vertical="center" wrapText="1"/>
    </xf>
    <xf numFmtId="0" fontId="48" fillId="4" borderId="29" xfId="0" applyFont="1" applyFill="1" applyBorder="1" applyAlignment="1">
      <alignment vertical="center" wrapText="1"/>
    </xf>
    <xf numFmtId="0" fontId="56" fillId="4" borderId="1" xfId="0" applyFont="1" applyFill="1" applyBorder="1" applyAlignment="1">
      <alignment horizontal="left" vertical="center" wrapText="1"/>
    </xf>
    <xf numFmtId="0" fontId="56" fillId="4" borderId="3" xfId="0" applyFont="1" applyFill="1" applyBorder="1" applyAlignment="1">
      <alignment horizontal="left" vertical="center" wrapText="1"/>
    </xf>
    <xf numFmtId="0" fontId="45" fillId="0" borderId="40" xfId="40" applyFont="1" applyBorder="1" applyAlignment="1">
      <alignment horizontal="left" vertical="center" wrapText="1"/>
    </xf>
    <xf numFmtId="0" fontId="45" fillId="0" borderId="44" xfId="40" applyFont="1" applyBorder="1" applyAlignment="1">
      <alignment horizontal="left" vertical="center" wrapText="1"/>
    </xf>
    <xf numFmtId="4" fontId="13" fillId="0" borderId="33" xfId="0" applyNumberFormat="1" applyFont="1" applyBorder="1" applyAlignment="1">
      <alignment horizontal="right" vertical="center"/>
    </xf>
    <xf numFmtId="4" fontId="13" fillId="0" borderId="5" xfId="0" applyNumberFormat="1" applyFont="1" applyBorder="1" applyAlignment="1">
      <alignment horizontal="right" vertical="center"/>
    </xf>
    <xf numFmtId="0" fontId="0" fillId="0" borderId="5" xfId="0" applyBorder="1" applyAlignment="1">
      <alignment vertical="center" wrapText="1"/>
    </xf>
    <xf numFmtId="4" fontId="45" fillId="0" borderId="50" xfId="0" applyNumberFormat="1" applyFont="1" applyBorder="1" applyAlignment="1">
      <alignment horizontal="right" vertical="center" wrapText="1"/>
    </xf>
    <xf numFmtId="4" fontId="45" fillId="0" borderId="41" xfId="0" applyNumberFormat="1" applyFont="1" applyBorder="1" applyAlignment="1">
      <alignment horizontal="right" vertical="center" wrapText="1"/>
    </xf>
    <xf numFmtId="0" fontId="48" fillId="4" borderId="3" xfId="0" applyFont="1" applyFill="1" applyBorder="1" applyAlignment="1">
      <alignment horizontal="center" vertical="center" textRotation="90" wrapText="1"/>
    </xf>
    <xf numFmtId="0" fontId="48" fillId="4" borderId="5" xfId="0" applyFont="1" applyFill="1" applyBorder="1" applyAlignment="1">
      <alignment horizontal="center" vertical="center" textRotation="90"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7" fillId="0" borderId="3" xfId="0" applyFont="1" applyBorder="1" applyAlignment="1">
      <alignment horizontal="left" vertical="center" wrapText="1"/>
    </xf>
    <xf numFmtId="0" fontId="13" fillId="0" borderId="3" xfId="0" applyFont="1" applyBorder="1" applyAlignment="1">
      <alignment horizontal="right" vertical="center" wrapText="1"/>
    </xf>
    <xf numFmtId="0" fontId="13" fillId="0" borderId="21" xfId="0" applyFont="1" applyBorder="1" applyAlignment="1">
      <alignment horizontal="right" vertical="center" wrapText="1"/>
    </xf>
    <xf numFmtId="0" fontId="13" fillId="0" borderId="5" xfId="0" applyFont="1" applyBorder="1" applyAlignment="1">
      <alignment horizontal="right" vertical="center" wrapText="1"/>
    </xf>
    <xf numFmtId="0" fontId="26" fillId="0" borderId="22" xfId="31" applyBorder="1" applyAlignment="1">
      <alignment horizontal="center" vertical="center" wrapText="1"/>
    </xf>
    <xf numFmtId="0" fontId="0" fillId="0" borderId="47" xfId="0" applyBorder="1" applyAlignment="1">
      <alignment horizontal="center" vertical="center" wrapText="1"/>
    </xf>
    <xf numFmtId="0" fontId="0" fillId="0" borderId="24" xfId="0" applyBorder="1" applyAlignment="1">
      <alignment horizontal="center" vertical="center" wrapText="1"/>
    </xf>
    <xf numFmtId="0" fontId="21" fillId="0" borderId="3" xfId="31" applyFont="1" applyBorder="1" applyAlignment="1">
      <alignment vertical="center" wrapText="1"/>
    </xf>
    <xf numFmtId="0" fontId="0" fillId="0" borderId="21" xfId="0" applyBorder="1" applyAlignment="1">
      <alignment vertical="center" wrapText="1"/>
    </xf>
    <xf numFmtId="0" fontId="0" fillId="0" borderId="10" xfId="0" applyBorder="1" applyAlignment="1">
      <alignment vertical="center" wrapText="1"/>
    </xf>
    <xf numFmtId="0" fontId="20" fillId="0" borderId="3" xfId="0" applyFont="1" applyBorder="1" applyAlignment="1">
      <alignment vertical="center" wrapText="1"/>
    </xf>
    <xf numFmtId="0" fontId="21" fillId="0" borderId="3" xfId="0" applyFont="1" applyBorder="1" applyAlignment="1">
      <alignment vertical="center" wrapText="1"/>
    </xf>
    <xf numFmtId="0" fontId="45" fillId="0" borderId="3" xfId="0" applyFont="1" applyBorder="1" applyAlignment="1">
      <alignment vertical="center" wrapText="1"/>
    </xf>
    <xf numFmtId="164" fontId="50" fillId="0" borderId="3" xfId="0" applyNumberFormat="1" applyFont="1" applyBorder="1" applyAlignment="1">
      <alignment vertical="center" wrapText="1"/>
    </xf>
    <xf numFmtId="0" fontId="26" fillId="0" borderId="3" xfId="0" applyFont="1" applyBorder="1" applyAlignment="1">
      <alignment vertical="center" wrapText="1"/>
    </xf>
    <xf numFmtId="0" fontId="26" fillId="0" borderId="3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8"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21" xfId="0" applyFont="1" applyBorder="1" applyAlignment="1">
      <alignment horizontal="left" vertical="center" wrapText="1"/>
    </xf>
    <xf numFmtId="0" fontId="17" fillId="0" borderId="5" xfId="0" applyFont="1" applyBorder="1" applyAlignment="1">
      <alignment horizontal="left" vertical="center" wrapText="1"/>
    </xf>
    <xf numFmtId="0" fontId="26" fillId="0" borderId="33" xfId="0" applyFont="1" applyBorder="1" applyAlignment="1">
      <alignment horizontal="left" vertical="center" wrapText="1"/>
    </xf>
    <xf numFmtId="0" fontId="26" fillId="0" borderId="21" xfId="0" applyFont="1" applyBorder="1" applyAlignment="1">
      <alignment horizontal="left" vertical="center" wrapText="1"/>
    </xf>
    <xf numFmtId="0" fontId="26" fillId="0" borderId="5" xfId="0" applyFont="1" applyBorder="1" applyAlignment="1">
      <alignment horizontal="left" vertical="center" wrapText="1"/>
    </xf>
    <xf numFmtId="0" fontId="0" fillId="0" borderId="18" xfId="0" applyBorder="1" applyAlignment="1">
      <alignment horizontal="center" vertical="center" wrapText="1"/>
    </xf>
    <xf numFmtId="0" fontId="26" fillId="0" borderId="3" xfId="31" applyBorder="1" applyAlignment="1">
      <alignment horizontal="left" vertical="center" wrapText="1"/>
    </xf>
    <xf numFmtId="0" fontId="26" fillId="0" borderId="21" xfId="31" applyBorder="1" applyAlignment="1">
      <alignment horizontal="left" vertical="center" wrapText="1"/>
    </xf>
    <xf numFmtId="0" fontId="2" fillId="0" borderId="3" xfId="0" applyFont="1" applyBorder="1" applyAlignment="1">
      <alignment horizontal="left" vertical="center" wrapText="1"/>
    </xf>
    <xf numFmtId="0" fontId="26" fillId="0" borderId="3" xfId="0" applyFont="1" applyBorder="1" applyAlignment="1">
      <alignment horizontal="left" vertical="center" wrapText="1"/>
    </xf>
    <xf numFmtId="0" fontId="45" fillId="0" borderId="3" xfId="0" applyFont="1" applyBorder="1" applyAlignment="1">
      <alignment horizontal="left" vertical="center" wrapText="1"/>
    </xf>
    <xf numFmtId="0" fontId="45" fillId="0" borderId="21" xfId="0" applyFont="1" applyBorder="1" applyAlignment="1">
      <alignment horizontal="left" vertical="center" wrapText="1"/>
    </xf>
    <xf numFmtId="164" fontId="50" fillId="0" borderId="3" xfId="0" applyNumberFormat="1" applyFont="1" applyBorder="1" applyAlignment="1">
      <alignment horizontal="right" vertical="center" wrapText="1"/>
    </xf>
    <xf numFmtId="164" fontId="50" fillId="0" borderId="21" xfId="0" applyNumberFormat="1" applyFont="1" applyBorder="1" applyAlignment="1">
      <alignment horizontal="right" vertical="center" wrapText="1"/>
    </xf>
    <xf numFmtId="4" fontId="45" fillId="0" borderId="3" xfId="0" applyNumberFormat="1" applyFont="1" applyBorder="1" applyAlignment="1">
      <alignment horizontal="left" vertical="center" wrapText="1"/>
    </xf>
    <xf numFmtId="4" fontId="45" fillId="0" borderId="21" xfId="0" applyNumberFormat="1" applyFont="1" applyBorder="1" applyAlignment="1">
      <alignment horizontal="left" vertical="center" wrapText="1"/>
    </xf>
    <xf numFmtId="0" fontId="40" fillId="2" borderId="13" xfId="0" applyFont="1" applyFill="1" applyBorder="1" applyAlignment="1">
      <alignment horizontal="left" vertical="center" wrapText="1"/>
    </xf>
    <xf numFmtId="0" fontId="40" fillId="2" borderId="54" xfId="0" applyFont="1" applyFill="1" applyBorder="1" applyAlignment="1">
      <alignment horizontal="left" vertical="center" wrapText="1"/>
    </xf>
    <xf numFmtId="0" fontId="18" fillId="0" borderId="0" xfId="0" applyFont="1" applyAlignment="1">
      <alignment horizontal="left" vertical="top" wrapText="1"/>
    </xf>
    <xf numFmtId="0" fontId="26" fillId="0" borderId="0" xfId="0" applyFont="1" applyAlignment="1">
      <alignment horizontal="left" vertical="top" wrapText="1"/>
    </xf>
    <xf numFmtId="0" fontId="26" fillId="0" borderId="22" xfId="0" applyFont="1" applyBorder="1" applyAlignment="1">
      <alignment horizontal="center" vertical="center" wrapText="1"/>
    </xf>
    <xf numFmtId="0" fontId="24" fillId="0" borderId="3" xfId="0" applyFont="1" applyBorder="1" applyAlignment="1">
      <alignment horizontal="left" vertical="center" wrapText="1"/>
    </xf>
    <xf numFmtId="0" fontId="63" fillId="0" borderId="37" xfId="0" applyFont="1" applyBorder="1" applyAlignment="1">
      <alignment horizontal="left" vertical="center" wrapText="1"/>
    </xf>
    <xf numFmtId="0" fontId="63" fillId="0" borderId="38" xfId="0" applyFont="1" applyBorder="1" applyAlignment="1">
      <alignment horizontal="left" vertical="center" wrapText="1"/>
    </xf>
    <xf numFmtId="0" fontId="22" fillId="0" borderId="3" xfId="0" applyFont="1" applyBorder="1" applyAlignment="1">
      <alignment horizontal="left" vertical="center" wrapText="1"/>
    </xf>
    <xf numFmtId="0" fontId="23" fillId="0" borderId="3" xfId="0" applyFont="1" applyBorder="1" applyAlignment="1">
      <alignment horizontal="left" vertical="center" wrapText="1"/>
    </xf>
    <xf numFmtId="4" fontId="26" fillId="0" borderId="50" xfId="0" applyNumberFormat="1" applyFont="1" applyBorder="1" applyAlignment="1">
      <alignment horizontal="right" vertical="center"/>
    </xf>
    <xf numFmtId="4" fontId="26" fillId="0" borderId="41" xfId="0" applyNumberFormat="1" applyFont="1" applyBorder="1" applyAlignment="1">
      <alignment horizontal="right" vertical="center"/>
    </xf>
    <xf numFmtId="0" fontId="26" fillId="0" borderId="22" xfId="0" applyFont="1" applyBorder="1" applyAlignment="1">
      <alignment horizontal="center" vertical="center"/>
    </xf>
    <xf numFmtId="0" fontId="26" fillId="0" borderId="18" xfId="0" applyFont="1" applyBorder="1" applyAlignment="1">
      <alignment horizontal="center" vertical="center"/>
    </xf>
    <xf numFmtId="0" fontId="19" fillId="0" borderId="3" xfId="0" applyFont="1" applyBorder="1" applyAlignment="1">
      <alignment horizontal="left" vertical="center" wrapText="1"/>
    </xf>
    <xf numFmtId="0" fontId="9" fillId="0" borderId="3" xfId="0" applyFont="1" applyBorder="1" applyAlignment="1">
      <alignment horizontal="left" vertical="center" wrapText="1"/>
    </xf>
    <xf numFmtId="0" fontId="14" fillId="0" borderId="3" xfId="0" applyFont="1" applyBorder="1" applyAlignment="1">
      <alignment horizontal="left" vertical="center" wrapText="1"/>
    </xf>
    <xf numFmtId="164" fontId="50" fillId="0" borderId="5" xfId="0" applyNumberFormat="1" applyFont="1" applyBorder="1" applyAlignment="1">
      <alignment horizontal="right" vertical="center" wrapText="1"/>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4" fontId="26" fillId="0" borderId="3" xfId="0" applyNumberFormat="1" applyFont="1" applyBorder="1" applyAlignment="1">
      <alignment horizontal="right" vertical="center"/>
    </xf>
    <xf numFmtId="4" fontId="26" fillId="0" borderId="5" xfId="0" applyNumberFormat="1" applyFont="1" applyBorder="1" applyAlignment="1">
      <alignment horizontal="right" vertical="center"/>
    </xf>
    <xf numFmtId="0" fontId="56" fillId="3" borderId="33" xfId="0" applyFont="1" applyFill="1" applyBorder="1" applyAlignment="1">
      <alignment horizontal="left" vertical="center" wrapText="1"/>
    </xf>
    <xf numFmtId="0" fontId="56" fillId="3" borderId="5" xfId="0" applyFont="1" applyFill="1" applyBorder="1" applyAlignment="1">
      <alignment horizontal="left" vertical="center" wrapText="1"/>
    </xf>
    <xf numFmtId="4" fontId="26" fillId="0" borderId="33" xfId="0" applyNumberFormat="1" applyFont="1" applyBorder="1" applyAlignment="1">
      <alignment horizontal="right" vertical="center"/>
    </xf>
    <xf numFmtId="4" fontId="26" fillId="0" borderId="21" xfId="0" applyNumberFormat="1" applyFont="1" applyBorder="1" applyAlignment="1">
      <alignment horizontal="right" vertical="center"/>
    </xf>
    <xf numFmtId="0" fontId="26" fillId="0" borderId="33" xfId="0" applyFont="1" applyBorder="1" applyAlignment="1">
      <alignment horizontal="right" vertical="center" wrapText="1"/>
    </xf>
    <xf numFmtId="0" fontId="26" fillId="0" borderId="21" xfId="0" applyFont="1" applyBorder="1" applyAlignment="1">
      <alignment horizontal="right" vertical="center" wrapText="1"/>
    </xf>
    <xf numFmtId="0" fontId="26" fillId="0" borderId="5" xfId="0" applyFont="1" applyBorder="1" applyAlignment="1">
      <alignment horizontal="right" vertical="center" wrapText="1"/>
    </xf>
    <xf numFmtId="4" fontId="48" fillId="3" borderId="33" xfId="0" applyNumberFormat="1" applyFont="1" applyFill="1" applyBorder="1" applyAlignment="1">
      <alignment horizontal="left" vertical="center" wrapText="1"/>
    </xf>
    <xf numFmtId="4" fontId="48" fillId="3" borderId="5" xfId="0" applyNumberFormat="1" applyFont="1" applyFill="1" applyBorder="1" applyAlignment="1">
      <alignment horizontal="left" vertical="center" wrapText="1"/>
    </xf>
    <xf numFmtId="4" fontId="57" fillId="3" borderId="33" xfId="0" applyNumberFormat="1" applyFont="1" applyFill="1" applyBorder="1" applyAlignment="1">
      <alignment horizontal="center" vertical="center" wrapText="1"/>
    </xf>
    <xf numFmtId="4" fontId="57" fillId="3" borderId="5" xfId="0" applyNumberFormat="1" applyFont="1" applyFill="1" applyBorder="1" applyAlignment="1">
      <alignment horizontal="center" vertical="center" wrapText="1"/>
    </xf>
    <xf numFmtId="0" fontId="48" fillId="3" borderId="33"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48" fillId="3" borderId="34"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26" fillId="0" borderId="48" xfId="0" applyFont="1" applyBorder="1" applyAlignment="1">
      <alignment horizontal="left" vertical="center" wrapText="1"/>
    </xf>
    <xf numFmtId="4" fontId="46" fillId="0" borderId="22" xfId="0" applyNumberFormat="1" applyFont="1" applyBorder="1" applyAlignment="1">
      <alignment horizontal="right" vertical="center" wrapText="1"/>
    </xf>
    <xf numFmtId="4" fontId="46" fillId="0" borderId="47" xfId="0" applyNumberFormat="1" applyFont="1" applyBorder="1" applyAlignment="1">
      <alignment horizontal="right" vertical="center" wrapText="1"/>
    </xf>
    <xf numFmtId="4" fontId="46" fillId="0" borderId="18" xfId="0" applyNumberFormat="1" applyFont="1" applyBorder="1" applyAlignment="1">
      <alignment horizontal="right" vertical="center" wrapText="1"/>
    </xf>
    <xf numFmtId="0" fontId="48" fillId="3" borderId="32" xfId="0" applyFont="1" applyFill="1" applyBorder="1" applyAlignment="1">
      <alignment horizontal="center" vertical="center" textRotation="90" wrapText="1"/>
    </xf>
    <xf numFmtId="0" fontId="48" fillId="3" borderId="18" xfId="0" applyFont="1" applyFill="1" applyBorder="1" applyAlignment="1">
      <alignment horizontal="center" vertical="center" textRotation="90" wrapText="1"/>
    </xf>
    <xf numFmtId="0" fontId="26" fillId="0" borderId="3" xfId="0" applyFont="1" applyBorder="1" applyAlignment="1">
      <alignment horizontal="center" vertical="center" wrapText="1"/>
    </xf>
    <xf numFmtId="0" fontId="26" fillId="0" borderId="21" xfId="0" applyFont="1" applyBorder="1" applyAlignment="1">
      <alignment horizontal="center" vertical="center" wrapText="1"/>
    </xf>
    <xf numFmtId="0" fontId="0" fillId="0" borderId="5" xfId="0" applyBorder="1" applyAlignment="1">
      <alignment horizontal="center" vertical="center" wrapText="1"/>
    </xf>
    <xf numFmtId="0" fontId="45" fillId="0" borderId="43" xfId="0" applyFont="1" applyBorder="1" applyAlignment="1">
      <alignment horizontal="left" vertical="center" wrapText="1"/>
    </xf>
    <xf numFmtId="0" fontId="45" fillId="0" borderId="48" xfId="0" applyFont="1" applyBorder="1" applyAlignment="1">
      <alignment horizontal="left" vertical="center" wrapText="1"/>
    </xf>
    <xf numFmtId="0" fontId="0" fillId="0" borderId="44" xfId="0" applyBorder="1" applyAlignment="1">
      <alignment horizontal="left" vertical="center" wrapText="1"/>
    </xf>
    <xf numFmtId="0" fontId="45" fillId="0" borderId="50" xfId="0" applyFont="1" applyBorder="1" applyAlignment="1">
      <alignment horizontal="left" vertical="center" wrapText="1"/>
    </xf>
    <xf numFmtId="0" fontId="47" fillId="0" borderId="49" xfId="0" applyFont="1" applyBorder="1" applyAlignment="1">
      <alignment horizontal="left" vertical="center" wrapText="1"/>
    </xf>
    <xf numFmtId="0" fontId="0" fillId="0" borderId="41" xfId="0" applyBorder="1" applyAlignment="1">
      <alignment horizontal="left" vertical="center" wrapText="1"/>
    </xf>
    <xf numFmtId="0" fontId="40" fillId="3" borderId="36"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0" fillId="3" borderId="38" xfId="0" applyFont="1" applyFill="1" applyBorder="1" applyAlignment="1">
      <alignment horizontal="center" vertical="center" wrapText="1"/>
    </xf>
    <xf numFmtId="0" fontId="48" fillId="3" borderId="39" xfId="0" applyFont="1" applyFill="1" applyBorder="1" applyAlignment="1">
      <alignment horizontal="left" vertical="center" wrapText="1"/>
    </xf>
    <xf numFmtId="0" fontId="48" fillId="3" borderId="15" xfId="0" applyFont="1" applyFill="1" applyBorder="1" applyAlignment="1">
      <alignment horizontal="left" vertical="center" wrapText="1"/>
    </xf>
    <xf numFmtId="0" fontId="48" fillId="3" borderId="40" xfId="0" applyFont="1" applyFill="1" applyBorder="1" applyAlignment="1">
      <alignment horizontal="left" vertical="center" wrapText="1"/>
    </xf>
    <xf numFmtId="0" fontId="48" fillId="3" borderId="44" xfId="0" applyFont="1" applyFill="1" applyBorder="1" applyAlignment="1">
      <alignment horizontal="left" vertical="center" wrapText="1"/>
    </xf>
    <xf numFmtId="0" fontId="48" fillId="3" borderId="35" xfId="0" applyFont="1" applyFill="1" applyBorder="1" applyAlignment="1">
      <alignment horizontal="left" vertical="center" wrapText="1"/>
    </xf>
    <xf numFmtId="0" fontId="48" fillId="3" borderId="41" xfId="0" applyFont="1" applyFill="1" applyBorder="1" applyAlignment="1">
      <alignment horizontal="left" vertical="center" wrapText="1"/>
    </xf>
    <xf numFmtId="4" fontId="26" fillId="0" borderId="43" xfId="0" applyNumberFormat="1" applyFont="1" applyBorder="1" applyAlignment="1">
      <alignment horizontal="right" vertical="center"/>
    </xf>
    <xf numFmtId="4" fontId="26" fillId="0" borderId="44" xfId="0" applyNumberFormat="1" applyFont="1" applyBorder="1" applyAlignment="1">
      <alignment horizontal="right" vertical="center"/>
    </xf>
    <xf numFmtId="10" fontId="26" fillId="0" borderId="50" xfId="0" applyNumberFormat="1" applyFont="1" applyBorder="1" applyAlignment="1">
      <alignment horizontal="center" vertical="center"/>
    </xf>
    <xf numFmtId="10" fontId="26" fillId="0" borderId="41" xfId="0" applyNumberFormat="1" applyFont="1" applyBorder="1" applyAlignment="1">
      <alignment horizontal="center" vertical="center"/>
    </xf>
    <xf numFmtId="0" fontId="45" fillId="0" borderId="41" xfId="0" applyFont="1" applyBorder="1" applyAlignment="1">
      <alignment horizontal="left" vertical="center" wrapText="1"/>
    </xf>
    <xf numFmtId="4" fontId="26" fillId="0" borderId="48" xfId="0" applyNumberFormat="1" applyFont="1" applyBorder="1" applyAlignment="1">
      <alignment horizontal="right" vertical="center"/>
    </xf>
    <xf numFmtId="10" fontId="26" fillId="0" borderId="49" xfId="0" applyNumberFormat="1" applyFont="1" applyBorder="1" applyAlignment="1">
      <alignment horizontal="center" vertical="center"/>
    </xf>
    <xf numFmtId="0" fontId="45" fillId="0" borderId="49" xfId="0" applyFont="1" applyBorder="1" applyAlignment="1">
      <alignment horizontal="left" vertical="center" wrapText="1"/>
    </xf>
    <xf numFmtId="4" fontId="26" fillId="0" borderId="49" xfId="0" applyNumberFormat="1" applyFont="1" applyBorder="1" applyAlignment="1">
      <alignment horizontal="right" vertical="center"/>
    </xf>
  </cellXfs>
  <cellStyles count="41">
    <cellStyle name="Excel Built-in Normal" xfId="4"/>
    <cellStyle name="Normální" xfId="0" builtinId="0"/>
    <cellStyle name="Normální 2" xfId="1"/>
    <cellStyle name="Normální 2 2" xfId="37"/>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3 8 2" xfId="38"/>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3 8 3" xfId="40"/>
    <cellStyle name="Normální 5 4" xfId="18"/>
    <cellStyle name="Normální 5 4 2" xfId="26"/>
    <cellStyle name="Normální 5 4 2 2" xfId="35"/>
    <cellStyle name="Normální 5 4 3" xfId="39"/>
    <cellStyle name="Normální 5 5" xfId="25"/>
  </cellStyles>
  <dxfs count="0"/>
  <tableStyles count="0" defaultTableStyle="TableStyleMedium2" defaultPivotStyle="PivotStyleMedium9"/>
  <colors>
    <mruColors>
      <color rgb="FFFF5050"/>
      <color rgb="FFFF00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opLeftCell="A4" workbookViewId="0">
      <selection activeCell="G19" sqref="G19"/>
    </sheetView>
  </sheetViews>
  <sheetFormatPr defaultRowHeight="15" x14ac:dyDescent="0.25"/>
  <cols>
    <col min="1" max="1" width="3.28515625" customWidth="1"/>
    <col min="2" max="2" width="7" customWidth="1"/>
    <col min="3" max="3" width="36.7109375" customWidth="1"/>
    <col min="4" max="4" width="25.140625" customWidth="1"/>
    <col min="5" max="5" width="24.7109375" customWidth="1"/>
    <col min="6" max="6" width="21.7109375" customWidth="1"/>
    <col min="7" max="7" width="23.5703125" customWidth="1"/>
    <col min="8" max="8" width="17.42578125" customWidth="1"/>
    <col min="9" max="9" width="13.7109375" customWidth="1"/>
    <col min="10" max="11" width="10.7109375" bestFit="1" customWidth="1"/>
    <col min="12" max="12" width="9" bestFit="1" customWidth="1"/>
    <col min="15" max="15" width="10.7109375" bestFit="1" customWidth="1"/>
    <col min="17" max="17" width="9" bestFit="1" customWidth="1"/>
  </cols>
  <sheetData>
    <row r="1" spans="1:9" ht="49.9" customHeight="1" x14ac:dyDescent="0.4">
      <c r="A1" s="261" t="s">
        <v>153</v>
      </c>
      <c r="B1" s="261"/>
      <c r="C1" s="261"/>
      <c r="D1" s="261"/>
      <c r="E1" s="261"/>
      <c r="F1" s="261"/>
      <c r="G1" s="153"/>
      <c r="H1" s="153"/>
      <c r="I1" s="152"/>
    </row>
    <row r="2" spans="1:9" ht="14.45" customHeight="1" x14ac:dyDescent="0.4">
      <c r="A2" s="152"/>
      <c r="B2" s="152"/>
      <c r="C2" s="152"/>
      <c r="E2" s="152"/>
      <c r="F2" s="152"/>
      <c r="G2" s="153"/>
      <c r="H2" s="153"/>
      <c r="I2" s="152"/>
    </row>
    <row r="3" spans="1:9" ht="14.45" customHeight="1" x14ac:dyDescent="0.25"/>
    <row r="4" spans="1:9" x14ac:dyDescent="0.25">
      <c r="A4" s="168" t="s">
        <v>154</v>
      </c>
    </row>
    <row r="5" spans="1:9" ht="8.4499999999999993" customHeight="1" x14ac:dyDescent="0.25"/>
    <row r="6" spans="1:9" ht="48" customHeight="1" x14ac:dyDescent="0.25">
      <c r="A6" s="271" t="s">
        <v>133</v>
      </c>
      <c r="B6" s="272"/>
      <c r="C6" s="273"/>
      <c r="D6" s="155" t="s">
        <v>147</v>
      </c>
      <c r="E6" s="156" t="s">
        <v>148</v>
      </c>
      <c r="F6" s="164" t="s">
        <v>128</v>
      </c>
    </row>
    <row r="7" spans="1:9" ht="40.15" customHeight="1" x14ac:dyDescent="0.25">
      <c r="A7" s="166" t="s">
        <v>129</v>
      </c>
      <c r="B7" s="263" t="s">
        <v>126</v>
      </c>
      <c r="C7" s="263"/>
      <c r="D7" s="177">
        <f>'KK_sledování '!L22</f>
        <v>37181336.959999993</v>
      </c>
      <c r="E7" s="177">
        <f>PO_sledování!L25</f>
        <v>623737279.12</v>
      </c>
      <c r="F7" s="212">
        <f>D7+E7</f>
        <v>660918616.08000004</v>
      </c>
    </row>
    <row r="8" spans="1:9" ht="40.15" customHeight="1" x14ac:dyDescent="0.25">
      <c r="A8" s="166" t="s">
        <v>130</v>
      </c>
      <c r="B8" s="262" t="s">
        <v>127</v>
      </c>
      <c r="C8" s="262"/>
      <c r="D8" s="178">
        <f>'KK_sledování '!M22</f>
        <v>37134824.959999993</v>
      </c>
      <c r="E8" s="178">
        <f>PO_sledování!M25</f>
        <v>181616968.96999997</v>
      </c>
      <c r="F8" s="178">
        <f>D8+E8</f>
        <v>218751793.92999995</v>
      </c>
    </row>
    <row r="9" spans="1:9" ht="40.15" customHeight="1" x14ac:dyDescent="0.25">
      <c r="A9" s="166" t="s">
        <v>131</v>
      </c>
      <c r="B9" s="266" t="s">
        <v>156</v>
      </c>
      <c r="C9" s="266"/>
      <c r="D9" s="179">
        <f>D7-D8</f>
        <v>46512</v>
      </c>
      <c r="E9" s="179">
        <f t="shared" ref="E9:F9" si="0">E7-E8</f>
        <v>442120310.15000004</v>
      </c>
      <c r="F9" s="213">
        <f t="shared" si="0"/>
        <v>442166822.1500001</v>
      </c>
    </row>
    <row r="10" spans="1:9" ht="40.15" customHeight="1" x14ac:dyDescent="0.25">
      <c r="A10" s="166" t="s">
        <v>132</v>
      </c>
      <c r="B10" s="267" t="s">
        <v>151</v>
      </c>
      <c r="C10" s="267"/>
      <c r="D10" s="211">
        <f>D9/D7</f>
        <v>1.250950175622733E-3</v>
      </c>
      <c r="E10" s="211">
        <f>E9/E7</f>
        <v>0.70882457238048313</v>
      </c>
      <c r="F10" s="211">
        <f>F9/F7</f>
        <v>0.66901856203196819</v>
      </c>
    </row>
    <row r="11" spans="1:9" ht="14.45" customHeight="1" x14ac:dyDescent="0.25">
      <c r="A11" s="169"/>
      <c r="B11" s="170"/>
      <c r="C11" s="170"/>
      <c r="D11" s="171"/>
      <c r="E11" s="171"/>
      <c r="F11" s="171"/>
    </row>
    <row r="12" spans="1:9" ht="14.45" customHeight="1" x14ac:dyDescent="0.25">
      <c r="B12" s="162"/>
      <c r="C12" s="162"/>
      <c r="D12" s="163"/>
      <c r="E12" s="163"/>
      <c r="F12" s="163"/>
    </row>
    <row r="13" spans="1:9" x14ac:dyDescent="0.25">
      <c r="A13" s="168" t="s">
        <v>155</v>
      </c>
      <c r="D13" s="163"/>
      <c r="E13" s="163"/>
      <c r="F13" s="163"/>
    </row>
    <row r="14" spans="1:9" ht="6" customHeight="1" x14ac:dyDescent="0.25">
      <c r="B14" s="160"/>
      <c r="C14" s="160"/>
      <c r="D14" s="161"/>
      <c r="E14" s="161"/>
      <c r="F14" s="161"/>
    </row>
    <row r="15" spans="1:9" ht="45.6" customHeight="1" x14ac:dyDescent="0.25">
      <c r="A15" s="274" t="s">
        <v>149</v>
      </c>
      <c r="B15" s="275"/>
      <c r="C15" s="276"/>
      <c r="D15" s="180" t="s">
        <v>147</v>
      </c>
      <c r="E15" s="181" t="s">
        <v>148</v>
      </c>
      <c r="F15" s="182" t="s">
        <v>128</v>
      </c>
    </row>
    <row r="16" spans="1:9" ht="40.15" customHeight="1" x14ac:dyDescent="0.25">
      <c r="A16" s="165" t="s">
        <v>129</v>
      </c>
      <c r="B16" s="269" t="s">
        <v>152</v>
      </c>
      <c r="C16" s="270"/>
      <c r="D16" s="183">
        <f>D8</f>
        <v>37134824.959999993</v>
      </c>
      <c r="E16" s="183">
        <f>E8</f>
        <v>181616968.96999997</v>
      </c>
      <c r="F16" s="183">
        <f>F8</f>
        <v>218751793.92999995</v>
      </c>
    </row>
    <row r="17" spans="1:8" ht="40.15" customHeight="1" x14ac:dyDescent="0.25">
      <c r="A17" s="165" t="s">
        <v>130</v>
      </c>
      <c r="B17" s="264" t="s">
        <v>40</v>
      </c>
      <c r="C17" s="158" t="s">
        <v>137</v>
      </c>
      <c r="D17" s="159">
        <f>'KK_sledování '!N23</f>
        <v>37134824.960000001</v>
      </c>
      <c r="E17" s="159">
        <f>PO_sledování!N26</f>
        <v>150081342.28999999</v>
      </c>
      <c r="F17" s="184">
        <f>D17+E17</f>
        <v>187216167.25</v>
      </c>
    </row>
    <row r="18" spans="1:8" ht="40.15" customHeight="1" x14ac:dyDescent="0.25">
      <c r="A18" s="165" t="s">
        <v>131</v>
      </c>
      <c r="B18" s="265"/>
      <c r="C18" s="185" t="s">
        <v>139</v>
      </c>
      <c r="D18" s="157">
        <f>'KK_sledování '!N24</f>
        <v>0</v>
      </c>
      <c r="E18" s="157">
        <f>PO_sledování!N27</f>
        <v>31274884.699999999</v>
      </c>
      <c r="F18" s="186">
        <f>D18+E18</f>
        <v>31274884.699999999</v>
      </c>
    </row>
    <row r="19" spans="1:8" ht="40.15" customHeight="1" x14ac:dyDescent="0.25">
      <c r="A19" s="165" t="s">
        <v>132</v>
      </c>
      <c r="B19" s="265"/>
      <c r="C19" s="187" t="s">
        <v>140</v>
      </c>
      <c r="D19" s="188">
        <f>'KK_sledování '!O24</f>
        <v>0</v>
      </c>
      <c r="E19" s="188">
        <f>PO_sledování!O27</f>
        <v>260741.98</v>
      </c>
      <c r="F19" s="189">
        <f>D19+E19</f>
        <v>260741.98</v>
      </c>
    </row>
    <row r="20" spans="1:8" ht="14.45" customHeight="1" x14ac:dyDescent="0.25">
      <c r="A20" s="172"/>
      <c r="B20" s="173"/>
      <c r="C20" s="174"/>
      <c r="D20" s="175"/>
      <c r="E20" s="175"/>
      <c r="F20" s="176"/>
    </row>
    <row r="21" spans="1:8" ht="14.45" customHeight="1" x14ac:dyDescent="0.25">
      <c r="C21" s="154"/>
    </row>
    <row r="22" spans="1:8" ht="14.45" customHeight="1" x14ac:dyDescent="0.25">
      <c r="A22" s="277" t="s">
        <v>134</v>
      </c>
      <c r="B22" s="277"/>
      <c r="C22" s="277"/>
    </row>
    <row r="23" spans="1:8" ht="6.6" customHeight="1" x14ac:dyDescent="0.25"/>
    <row r="24" spans="1:8" ht="61.15" customHeight="1" x14ac:dyDescent="0.25">
      <c r="A24" s="190" t="s">
        <v>150</v>
      </c>
      <c r="B24" s="278" t="s">
        <v>135</v>
      </c>
      <c r="C24" s="278"/>
      <c r="D24" s="268" t="s">
        <v>144</v>
      </c>
      <c r="E24" s="268"/>
      <c r="F24" s="268"/>
    </row>
    <row r="25" spans="1:8" ht="62.45" customHeight="1" x14ac:dyDescent="0.25">
      <c r="A25" s="190" t="s">
        <v>150</v>
      </c>
      <c r="B25" s="260" t="s">
        <v>2</v>
      </c>
      <c r="C25" s="260"/>
      <c r="D25" s="258" t="s">
        <v>145</v>
      </c>
      <c r="E25" s="258"/>
      <c r="F25" s="258"/>
    </row>
    <row r="26" spans="1:8" ht="42.6" customHeight="1" x14ac:dyDescent="0.25">
      <c r="A26" s="190" t="s">
        <v>150</v>
      </c>
      <c r="B26" s="257" t="s">
        <v>136</v>
      </c>
      <c r="C26" s="257"/>
      <c r="D26" s="258" t="s">
        <v>146</v>
      </c>
      <c r="E26" s="258"/>
      <c r="F26" s="258"/>
    </row>
    <row r="27" spans="1:8" ht="71.45" customHeight="1" x14ac:dyDescent="0.25">
      <c r="A27" s="190" t="s">
        <v>150</v>
      </c>
      <c r="B27" s="256" t="s">
        <v>138</v>
      </c>
      <c r="C27" s="256"/>
      <c r="D27" s="258" t="s">
        <v>143</v>
      </c>
      <c r="E27" s="259"/>
      <c r="F27" s="259"/>
    </row>
    <row r="28" spans="1:8" ht="42.6" customHeight="1" x14ac:dyDescent="0.25">
      <c r="A28" s="190" t="s">
        <v>150</v>
      </c>
      <c r="B28" s="257" t="s">
        <v>141</v>
      </c>
      <c r="C28" s="257"/>
      <c r="D28" s="258" t="s">
        <v>142</v>
      </c>
      <c r="E28" s="259"/>
      <c r="F28" s="259"/>
    </row>
    <row r="29" spans="1:8" ht="28.9" customHeight="1" x14ac:dyDescent="0.25">
      <c r="A29" s="190" t="s">
        <v>150</v>
      </c>
      <c r="B29" s="257" t="s">
        <v>94</v>
      </c>
      <c r="C29" s="257"/>
      <c r="D29" s="258" t="s">
        <v>95</v>
      </c>
      <c r="E29" s="258"/>
      <c r="F29" s="258"/>
    </row>
    <row r="30" spans="1:8" x14ac:dyDescent="0.25">
      <c r="B30" s="167"/>
      <c r="C30" s="167"/>
    </row>
    <row r="31" spans="1:8" x14ac:dyDescent="0.25">
      <c r="B31" s="167"/>
      <c r="C31" s="167"/>
    </row>
    <row r="32" spans="1:8" x14ac:dyDescent="0.25">
      <c r="F32" s="144"/>
      <c r="H32" s="40"/>
    </row>
  </sheetData>
  <mergeCells count="22">
    <mergeCell ref="D24:F24"/>
    <mergeCell ref="B16:C16"/>
    <mergeCell ref="A6:C6"/>
    <mergeCell ref="A15:C15"/>
    <mergeCell ref="A22:C22"/>
    <mergeCell ref="B24:C24"/>
    <mergeCell ref="A1:F1"/>
    <mergeCell ref="B8:C8"/>
    <mergeCell ref="B7:C7"/>
    <mergeCell ref="B17:B19"/>
    <mergeCell ref="B9:C9"/>
    <mergeCell ref="B10:C10"/>
    <mergeCell ref="B27:C27"/>
    <mergeCell ref="B28:C28"/>
    <mergeCell ref="B29:C29"/>
    <mergeCell ref="D25:F25"/>
    <mergeCell ref="D26:F26"/>
    <mergeCell ref="D27:F27"/>
    <mergeCell ref="D28:F28"/>
    <mergeCell ref="D29:F29"/>
    <mergeCell ref="B25:C25"/>
    <mergeCell ref="B26:C26"/>
  </mergeCells>
  <phoneticPr fontId="87"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3.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73"/>
  <sheetViews>
    <sheetView topLeftCell="A19" zoomScale="60" zoomScaleNormal="60" zoomScaleSheetLayoutView="42" zoomScalePageLayoutView="70" workbookViewId="0">
      <selection activeCell="Q20" sqref="Q20"/>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191" t="s">
        <v>158</v>
      </c>
      <c r="B1" s="82"/>
    </row>
    <row r="2" spans="1:20" ht="33" customHeight="1" x14ac:dyDescent="0.35">
      <c r="A2" s="82" t="s">
        <v>53</v>
      </c>
      <c r="C2" s="50"/>
      <c r="D2" s="50"/>
      <c r="E2" s="50"/>
      <c r="F2" s="50"/>
      <c r="G2" s="50"/>
      <c r="H2" s="50"/>
      <c r="I2" s="50"/>
      <c r="J2" s="50"/>
      <c r="K2" s="50"/>
      <c r="L2" s="50"/>
      <c r="M2" s="50"/>
      <c r="N2" s="50"/>
      <c r="O2" s="50"/>
      <c r="P2" s="50"/>
      <c r="Q2" s="8"/>
    </row>
    <row r="3" spans="1:20" ht="10.15" customHeight="1" x14ac:dyDescent="0.35">
      <c r="A3" s="82"/>
      <c r="C3" s="50"/>
      <c r="D3" s="50"/>
      <c r="E3" s="50"/>
      <c r="F3" s="50"/>
      <c r="G3" s="50"/>
      <c r="H3" s="50"/>
      <c r="I3" s="50"/>
      <c r="J3" s="50"/>
      <c r="K3" s="50"/>
      <c r="L3" s="50"/>
      <c r="M3" s="50"/>
      <c r="N3" s="50"/>
      <c r="O3" s="50"/>
      <c r="P3" s="50"/>
      <c r="Q3" s="8"/>
    </row>
    <row r="4" spans="1:20" ht="38.25" customHeight="1" x14ac:dyDescent="0.25">
      <c r="A4" s="351" t="s">
        <v>8</v>
      </c>
      <c r="B4" s="337" t="s">
        <v>9</v>
      </c>
      <c r="C4" s="337" t="s">
        <v>7</v>
      </c>
      <c r="D4" s="338" t="s">
        <v>10</v>
      </c>
      <c r="E4" s="337" t="s">
        <v>11</v>
      </c>
      <c r="F4" s="342" t="s">
        <v>49</v>
      </c>
      <c r="G4" s="337" t="s">
        <v>1</v>
      </c>
      <c r="H4" s="338" t="s">
        <v>13</v>
      </c>
      <c r="I4" s="337" t="s">
        <v>14</v>
      </c>
      <c r="J4" s="337" t="s">
        <v>3</v>
      </c>
      <c r="K4" s="339" t="s">
        <v>4</v>
      </c>
      <c r="L4" s="341" t="s">
        <v>15</v>
      </c>
      <c r="M4" s="320" t="s">
        <v>16</v>
      </c>
      <c r="N4" s="321"/>
      <c r="O4" s="322"/>
      <c r="P4" s="326" t="s">
        <v>89</v>
      </c>
      <c r="Q4" s="328" t="s">
        <v>18</v>
      </c>
    </row>
    <row r="5" spans="1:20" ht="90" x14ac:dyDescent="0.25">
      <c r="A5" s="352"/>
      <c r="B5" s="338"/>
      <c r="C5" s="338"/>
      <c r="D5" s="348"/>
      <c r="E5" s="338"/>
      <c r="F5" s="343"/>
      <c r="G5" s="338"/>
      <c r="H5" s="348"/>
      <c r="I5" s="338"/>
      <c r="J5" s="338"/>
      <c r="K5" s="340"/>
      <c r="L5" s="326"/>
      <c r="M5" s="110" t="s">
        <v>19</v>
      </c>
      <c r="N5" s="54" t="s">
        <v>50</v>
      </c>
      <c r="O5" s="55" t="s">
        <v>51</v>
      </c>
      <c r="P5" s="327"/>
      <c r="Q5" s="329"/>
    </row>
    <row r="6" spans="1:20" ht="26.25" customHeight="1" thickBot="1" x14ac:dyDescent="0.3">
      <c r="A6" s="56" t="s">
        <v>21</v>
      </c>
      <c r="B6" s="56" t="s">
        <v>22</v>
      </c>
      <c r="C6" s="56" t="s">
        <v>23</v>
      </c>
      <c r="D6" s="56" t="s">
        <v>24</v>
      </c>
      <c r="E6" s="56" t="s">
        <v>25</v>
      </c>
      <c r="F6" s="57" t="s">
        <v>26</v>
      </c>
      <c r="G6" s="56" t="s">
        <v>27</v>
      </c>
      <c r="H6" s="56" t="s">
        <v>28</v>
      </c>
      <c r="I6" s="56" t="s">
        <v>29</v>
      </c>
      <c r="J6" s="56" t="s">
        <v>30</v>
      </c>
      <c r="K6" s="58" t="s">
        <v>31</v>
      </c>
      <c r="L6" s="59" t="s">
        <v>32</v>
      </c>
      <c r="M6" s="59" t="s">
        <v>33</v>
      </c>
      <c r="N6" s="60" t="s">
        <v>34</v>
      </c>
      <c r="O6" s="58" t="s">
        <v>35</v>
      </c>
      <c r="P6" s="59" t="s">
        <v>36</v>
      </c>
      <c r="Q6" s="61" t="s">
        <v>90</v>
      </c>
    </row>
    <row r="7" spans="1:20" ht="409.15" customHeight="1" x14ac:dyDescent="0.25">
      <c r="A7" s="334">
        <v>19</v>
      </c>
      <c r="B7" s="335" t="s">
        <v>43</v>
      </c>
      <c r="C7" s="335" t="s">
        <v>45</v>
      </c>
      <c r="D7" s="335" t="s">
        <v>58</v>
      </c>
      <c r="E7" s="335" t="s">
        <v>59</v>
      </c>
      <c r="F7" s="335" t="s">
        <v>60</v>
      </c>
      <c r="G7" s="346">
        <v>144128467</v>
      </c>
      <c r="H7" s="335" t="s">
        <v>61</v>
      </c>
      <c r="I7" s="335" t="s">
        <v>57</v>
      </c>
      <c r="J7" s="335" t="s">
        <v>44</v>
      </c>
      <c r="K7" s="344" t="s">
        <v>102</v>
      </c>
      <c r="L7" s="332">
        <v>9222024</v>
      </c>
      <c r="M7" s="332">
        <f t="shared" ref="M7:M9" si="0">N7+O7</f>
        <v>9222024</v>
      </c>
      <c r="N7" s="333">
        <v>9222024</v>
      </c>
      <c r="O7" s="323">
        <v>0</v>
      </c>
      <c r="P7" s="325">
        <f t="shared" ref="P7:P9" si="1">M7/L7</f>
        <v>1</v>
      </c>
      <c r="Q7" s="330" t="s">
        <v>179</v>
      </c>
    </row>
    <row r="8" spans="1:20" ht="159.6" customHeight="1" x14ac:dyDescent="0.25">
      <c r="A8" s="297"/>
      <c r="B8" s="336"/>
      <c r="C8" s="336"/>
      <c r="D8" s="336"/>
      <c r="E8" s="336"/>
      <c r="F8" s="336"/>
      <c r="G8" s="347"/>
      <c r="H8" s="336"/>
      <c r="I8" s="336"/>
      <c r="J8" s="336"/>
      <c r="K8" s="345"/>
      <c r="L8" s="294"/>
      <c r="M8" s="294"/>
      <c r="N8" s="319"/>
      <c r="O8" s="324"/>
      <c r="P8" s="282"/>
      <c r="Q8" s="331"/>
    </row>
    <row r="9" spans="1:20" ht="364.9" customHeight="1" x14ac:dyDescent="0.25">
      <c r="A9" s="295">
        <v>26</v>
      </c>
      <c r="B9" s="307" t="s">
        <v>43</v>
      </c>
      <c r="C9" s="307" t="s">
        <v>48</v>
      </c>
      <c r="D9" s="307" t="s">
        <v>62</v>
      </c>
      <c r="E9" s="307" t="s">
        <v>63</v>
      </c>
      <c r="F9" s="307" t="s">
        <v>64</v>
      </c>
      <c r="G9" s="305">
        <v>32851203.190000001</v>
      </c>
      <c r="H9" s="307" t="s">
        <v>65</v>
      </c>
      <c r="I9" s="307" t="s">
        <v>66</v>
      </c>
      <c r="J9" s="307" t="s">
        <v>67</v>
      </c>
      <c r="K9" s="353" t="s">
        <v>68</v>
      </c>
      <c r="L9" s="349">
        <v>732271.43</v>
      </c>
      <c r="M9" s="293">
        <f t="shared" si="0"/>
        <v>732271.43</v>
      </c>
      <c r="N9" s="318">
        <v>732271.43</v>
      </c>
      <c r="O9" s="316">
        <v>0</v>
      </c>
      <c r="P9" s="281">
        <f t="shared" si="1"/>
        <v>1</v>
      </c>
      <c r="Q9" s="283" t="s">
        <v>180</v>
      </c>
    </row>
    <row r="10" spans="1:20" ht="381" customHeight="1" x14ac:dyDescent="0.25">
      <c r="A10" s="297"/>
      <c r="B10" s="308"/>
      <c r="C10" s="308"/>
      <c r="D10" s="308"/>
      <c r="E10" s="308"/>
      <c r="F10" s="308"/>
      <c r="G10" s="306"/>
      <c r="H10" s="308"/>
      <c r="I10" s="308"/>
      <c r="J10" s="308"/>
      <c r="K10" s="354"/>
      <c r="L10" s="350"/>
      <c r="M10" s="294"/>
      <c r="N10" s="319"/>
      <c r="O10" s="317"/>
      <c r="P10" s="282"/>
      <c r="Q10" s="284"/>
    </row>
    <row r="11" spans="1:20" ht="320.25" customHeight="1" x14ac:dyDescent="0.25">
      <c r="A11" s="192">
        <v>27</v>
      </c>
      <c r="B11" s="193" t="s">
        <v>43</v>
      </c>
      <c r="C11" s="193" t="s">
        <v>46</v>
      </c>
      <c r="D11" s="193" t="s">
        <v>62</v>
      </c>
      <c r="E11" s="193" t="s">
        <v>69</v>
      </c>
      <c r="F11" s="193" t="s">
        <v>70</v>
      </c>
      <c r="G11" s="194">
        <v>37057739.189999998</v>
      </c>
      <c r="H11" s="192" t="s">
        <v>56</v>
      </c>
      <c r="I11" s="192" t="s">
        <v>57</v>
      </c>
      <c r="J11" s="195" t="s">
        <v>37</v>
      </c>
      <c r="K11" s="196" t="s">
        <v>103</v>
      </c>
      <c r="L11" s="197">
        <v>5932671</v>
      </c>
      <c r="M11" s="197">
        <f>N11+O11</f>
        <v>5932671</v>
      </c>
      <c r="N11" s="107">
        <v>5932671</v>
      </c>
      <c r="O11" s="198">
        <v>0</v>
      </c>
      <c r="P11" s="199">
        <f t="shared" ref="P11:P12" si="2">M11/L11</f>
        <v>1</v>
      </c>
      <c r="Q11" s="53" t="s">
        <v>197</v>
      </c>
    </row>
    <row r="12" spans="1:20" ht="409.6" customHeight="1" x14ac:dyDescent="0.25">
      <c r="A12" s="295">
        <v>28</v>
      </c>
      <c r="B12" s="307" t="s">
        <v>43</v>
      </c>
      <c r="C12" s="355" t="s">
        <v>47</v>
      </c>
      <c r="D12" s="307" t="s">
        <v>62</v>
      </c>
      <c r="E12" s="307" t="s">
        <v>71</v>
      </c>
      <c r="F12" s="307" t="s">
        <v>64</v>
      </c>
      <c r="G12" s="356">
        <v>135462141.78</v>
      </c>
      <c r="H12" s="307" t="s">
        <v>56</v>
      </c>
      <c r="I12" s="307" t="s">
        <v>57</v>
      </c>
      <c r="J12" s="289" t="s">
        <v>67</v>
      </c>
      <c r="K12" s="200" t="s">
        <v>72</v>
      </c>
      <c r="L12" s="291">
        <v>1779352.04</v>
      </c>
      <c r="M12" s="293">
        <f>N12+O12</f>
        <v>1779352.04</v>
      </c>
      <c r="N12" s="311">
        <v>1779352.04</v>
      </c>
      <c r="O12" s="279">
        <v>0</v>
      </c>
      <c r="P12" s="281">
        <f t="shared" si="2"/>
        <v>1</v>
      </c>
      <c r="Q12" s="283" t="s">
        <v>124</v>
      </c>
      <c r="T12" s="62"/>
    </row>
    <row r="13" spans="1:20" ht="322.89999999999998" customHeight="1" x14ac:dyDescent="0.25">
      <c r="A13" s="296"/>
      <c r="B13" s="304"/>
      <c r="C13" s="304"/>
      <c r="D13" s="304"/>
      <c r="E13" s="304"/>
      <c r="F13" s="304"/>
      <c r="G13" s="357"/>
      <c r="H13" s="304"/>
      <c r="I13" s="304"/>
      <c r="J13" s="290"/>
      <c r="K13" s="201"/>
      <c r="L13" s="292"/>
      <c r="M13" s="294"/>
      <c r="N13" s="312"/>
      <c r="O13" s="280"/>
      <c r="P13" s="282"/>
      <c r="Q13" s="284"/>
      <c r="T13" s="62"/>
    </row>
    <row r="14" spans="1:20" ht="276" customHeight="1" x14ac:dyDescent="0.25">
      <c r="A14" s="297"/>
      <c r="B14" s="308"/>
      <c r="C14" s="308"/>
      <c r="D14" s="308"/>
      <c r="E14" s="308"/>
      <c r="F14" s="308"/>
      <c r="G14" s="358"/>
      <c r="H14" s="308"/>
      <c r="I14" s="308"/>
      <c r="J14" s="84" t="s">
        <v>37</v>
      </c>
      <c r="K14" s="216" t="s">
        <v>157</v>
      </c>
      <c r="L14" s="23">
        <v>19278653</v>
      </c>
      <c r="M14" s="23">
        <v>19278653</v>
      </c>
      <c r="N14" s="107">
        <v>19278653</v>
      </c>
      <c r="O14" s="108">
        <v>0</v>
      </c>
      <c r="P14" s="214">
        <f t="shared" ref="P14:P22" si="3">M14/L14</f>
        <v>1</v>
      </c>
      <c r="Q14" s="215" t="s">
        <v>159</v>
      </c>
    </row>
    <row r="15" spans="1:20" ht="259.14999999999998" customHeight="1" x14ac:dyDescent="0.25">
      <c r="A15" s="217">
        <v>43</v>
      </c>
      <c r="B15" s="218" t="s">
        <v>43</v>
      </c>
      <c r="C15" s="218" t="s">
        <v>118</v>
      </c>
      <c r="D15" s="218" t="s">
        <v>116</v>
      </c>
      <c r="E15" s="218" t="s">
        <v>117</v>
      </c>
      <c r="F15" s="237" t="s">
        <v>168</v>
      </c>
      <c r="G15" s="219">
        <v>10083914</v>
      </c>
      <c r="H15" s="196" t="s">
        <v>119</v>
      </c>
      <c r="I15" s="237" t="s">
        <v>163</v>
      </c>
      <c r="J15" s="98" t="s">
        <v>175</v>
      </c>
      <c r="K15" s="220" t="s">
        <v>120</v>
      </c>
      <c r="L15" s="197">
        <v>3615.48</v>
      </c>
      <c r="M15" s="197">
        <v>3615.48</v>
      </c>
      <c r="N15" s="221">
        <v>3615.48</v>
      </c>
      <c r="O15" s="222">
        <v>0</v>
      </c>
      <c r="P15" s="223">
        <f t="shared" si="3"/>
        <v>1</v>
      </c>
      <c r="Q15" s="215" t="s">
        <v>125</v>
      </c>
    </row>
    <row r="16" spans="1:20" ht="258" customHeight="1" x14ac:dyDescent="0.25">
      <c r="A16" s="295">
        <v>44</v>
      </c>
      <c r="B16" s="298" t="s">
        <v>43</v>
      </c>
      <c r="C16" s="300" t="s">
        <v>166</v>
      </c>
      <c r="D16" s="298" t="s">
        <v>76</v>
      </c>
      <c r="E16" s="302" t="s">
        <v>176</v>
      </c>
      <c r="F16" s="302" t="s">
        <v>173</v>
      </c>
      <c r="G16" s="313">
        <v>93595673.730000004</v>
      </c>
      <c r="H16" s="298" t="s">
        <v>165</v>
      </c>
      <c r="I16" s="302" t="s">
        <v>174</v>
      </c>
      <c r="J16" s="142" t="s">
        <v>203</v>
      </c>
      <c r="K16" s="245" t="s">
        <v>188</v>
      </c>
      <c r="L16" s="246">
        <v>4583.29</v>
      </c>
      <c r="M16" s="246">
        <v>4583.29</v>
      </c>
      <c r="N16" s="251">
        <v>4583.29</v>
      </c>
      <c r="O16" s="240">
        <v>0</v>
      </c>
      <c r="P16" s="223">
        <f t="shared" si="3"/>
        <v>1</v>
      </c>
      <c r="Q16" s="241" t="s">
        <v>191</v>
      </c>
    </row>
    <row r="17" spans="1:17" ht="148.15" customHeight="1" x14ac:dyDescent="0.25">
      <c r="A17" s="296"/>
      <c r="B17" s="299"/>
      <c r="C17" s="301"/>
      <c r="D17" s="299"/>
      <c r="E17" s="303"/>
      <c r="F17" s="303"/>
      <c r="G17" s="314"/>
      <c r="H17" s="299"/>
      <c r="I17" s="303"/>
      <c r="J17" s="248" t="s">
        <v>182</v>
      </c>
      <c r="K17" s="245" t="s">
        <v>184</v>
      </c>
      <c r="L17" s="246">
        <v>1458.03</v>
      </c>
      <c r="M17" s="246">
        <v>1458.03</v>
      </c>
      <c r="N17" s="221">
        <v>1458.03</v>
      </c>
      <c r="O17" s="249">
        <v>0</v>
      </c>
      <c r="P17" s="223">
        <f t="shared" si="3"/>
        <v>1</v>
      </c>
      <c r="Q17" s="241" t="s">
        <v>186</v>
      </c>
    </row>
    <row r="18" spans="1:17" ht="148.15" customHeight="1" x14ac:dyDescent="0.25">
      <c r="A18" s="296"/>
      <c r="B18" s="299"/>
      <c r="C18" s="301"/>
      <c r="D18" s="299"/>
      <c r="E18" s="303"/>
      <c r="F18" s="303"/>
      <c r="G18" s="314"/>
      <c r="H18" s="299"/>
      <c r="I18" s="303"/>
      <c r="J18" s="247" t="s">
        <v>182</v>
      </c>
      <c r="K18" s="245" t="s">
        <v>183</v>
      </c>
      <c r="L18" s="246">
        <v>2613.5</v>
      </c>
      <c r="M18" s="246">
        <v>2613.5</v>
      </c>
      <c r="N18" s="221">
        <v>2613.5</v>
      </c>
      <c r="O18" s="240">
        <v>0</v>
      </c>
      <c r="P18" s="223">
        <f t="shared" si="3"/>
        <v>1</v>
      </c>
      <c r="Q18" s="241" t="s">
        <v>185</v>
      </c>
    </row>
    <row r="19" spans="1:17" ht="218.25" customHeight="1" x14ac:dyDescent="0.25">
      <c r="A19" s="296"/>
      <c r="B19" s="299"/>
      <c r="C19" s="299"/>
      <c r="D19" s="299"/>
      <c r="E19" s="304"/>
      <c r="F19" s="299"/>
      <c r="G19" s="314"/>
      <c r="H19" s="299"/>
      <c r="I19" s="299"/>
      <c r="J19" s="253" t="s">
        <v>203</v>
      </c>
      <c r="K19" s="245" t="s">
        <v>181</v>
      </c>
      <c r="L19" s="246">
        <v>176572.39</v>
      </c>
      <c r="M19" s="246">
        <v>176572.39</v>
      </c>
      <c r="N19" s="251">
        <v>176572.39</v>
      </c>
      <c r="O19" s="240">
        <v>0</v>
      </c>
      <c r="P19" s="223">
        <f t="shared" si="3"/>
        <v>1</v>
      </c>
      <c r="Q19" s="241" t="s">
        <v>190</v>
      </c>
    </row>
    <row r="20" spans="1:17" ht="218.25" customHeight="1" x14ac:dyDescent="0.25">
      <c r="A20" s="297"/>
      <c r="B20" s="290"/>
      <c r="C20" s="290"/>
      <c r="D20" s="290"/>
      <c r="E20" s="290"/>
      <c r="F20" s="290"/>
      <c r="G20" s="315"/>
      <c r="H20" s="290"/>
      <c r="I20" s="290"/>
      <c r="J20" s="253" t="s">
        <v>203</v>
      </c>
      <c r="K20" s="245" t="s">
        <v>204</v>
      </c>
      <c r="L20" s="246">
        <v>1010.8</v>
      </c>
      <c r="M20" s="246">
        <v>1010.8</v>
      </c>
      <c r="N20" s="251">
        <v>1010.8</v>
      </c>
      <c r="O20" s="240">
        <v>0</v>
      </c>
      <c r="P20" s="255">
        <f t="shared" si="3"/>
        <v>1</v>
      </c>
      <c r="Q20" s="241" t="s">
        <v>206</v>
      </c>
    </row>
    <row r="21" spans="1:17" ht="270" customHeight="1" thickBot="1" x14ac:dyDescent="0.3">
      <c r="A21" s="229">
        <v>45</v>
      </c>
      <c r="B21" s="235" t="s">
        <v>43</v>
      </c>
      <c r="C21" s="250" t="s">
        <v>160</v>
      </c>
      <c r="D21" s="235" t="s">
        <v>162</v>
      </c>
      <c r="E21" s="235" t="s">
        <v>161</v>
      </c>
      <c r="F21" s="235" t="s">
        <v>167</v>
      </c>
      <c r="G21" s="230">
        <v>141938051.03999999</v>
      </c>
      <c r="H21" s="236" t="s">
        <v>169</v>
      </c>
      <c r="I21" s="242" t="s">
        <v>178</v>
      </c>
      <c r="J21" s="231" t="s">
        <v>86</v>
      </c>
      <c r="K21" s="238" t="s">
        <v>164</v>
      </c>
      <c r="L21" s="232">
        <v>46512</v>
      </c>
      <c r="M21" s="232">
        <f>N21+O21</f>
        <v>0</v>
      </c>
      <c r="N21" s="239">
        <v>0</v>
      </c>
      <c r="O21" s="233">
        <v>0</v>
      </c>
      <c r="P21" s="234">
        <f t="shared" si="3"/>
        <v>0</v>
      </c>
      <c r="Q21" s="243" t="s">
        <v>187</v>
      </c>
    </row>
    <row r="22" spans="1:17" ht="32.25" customHeight="1" thickBot="1" x14ac:dyDescent="0.3">
      <c r="A22" s="285" t="s">
        <v>0</v>
      </c>
      <c r="B22" s="286"/>
      <c r="C22" s="286"/>
      <c r="D22" s="286"/>
      <c r="E22" s="286"/>
      <c r="F22" s="287"/>
      <c r="G22" s="224">
        <f>SUM(G7:G21)</f>
        <v>595117189.92999995</v>
      </c>
      <c r="H22" s="224"/>
      <c r="I22" s="202"/>
      <c r="J22" s="203"/>
      <c r="K22" s="204"/>
      <c r="L22" s="225">
        <f>SUM(L7:L21)</f>
        <v>37181336.959999993</v>
      </c>
      <c r="M22" s="225">
        <f>SUM(M7:M21)</f>
        <v>37134824.959999993</v>
      </c>
      <c r="N22" s="226">
        <f>SUM(N7:N21)</f>
        <v>37134824.959999993</v>
      </c>
      <c r="O22" s="227">
        <f>SUM(O7:O21)</f>
        <v>0</v>
      </c>
      <c r="P22" s="228">
        <f t="shared" si="3"/>
        <v>0.99874904982437729</v>
      </c>
      <c r="Q22" s="204" t="s">
        <v>39</v>
      </c>
    </row>
    <row r="23" spans="1:17" ht="30" customHeight="1" x14ac:dyDescent="0.25">
      <c r="A23" s="63"/>
      <c r="B23" s="64" t="s">
        <v>40</v>
      </c>
      <c r="C23" s="288" t="s">
        <v>41</v>
      </c>
      <c r="D23" s="288"/>
      <c r="E23" s="288"/>
      <c r="F23" s="288"/>
      <c r="G23" s="65"/>
      <c r="H23" s="65"/>
      <c r="I23" s="66"/>
      <c r="J23" s="66"/>
      <c r="K23" s="67"/>
      <c r="L23" s="68" t="s">
        <v>39</v>
      </c>
      <c r="M23" s="69" t="s">
        <v>39</v>
      </c>
      <c r="N23" s="70">
        <f>N7+N9+N12+N11+N15+N14+N18+N19+N16+N17+N20</f>
        <v>37134824.960000001</v>
      </c>
      <c r="O23" s="71" t="s">
        <v>39</v>
      </c>
      <c r="P23" s="72" t="s">
        <v>39</v>
      </c>
      <c r="Q23" s="205" t="s">
        <v>39</v>
      </c>
    </row>
    <row r="24" spans="1:17" ht="30" customHeight="1" x14ac:dyDescent="0.25">
      <c r="A24" s="63"/>
      <c r="B24" s="73" t="s">
        <v>40</v>
      </c>
      <c r="C24" s="309" t="s">
        <v>52</v>
      </c>
      <c r="D24" s="309"/>
      <c r="E24" s="309"/>
      <c r="F24" s="309"/>
      <c r="G24" s="309"/>
      <c r="H24" s="309"/>
      <c r="I24" s="309"/>
      <c r="J24" s="309"/>
      <c r="K24" s="310"/>
      <c r="L24" s="74" t="s">
        <v>39</v>
      </c>
      <c r="M24" s="27" t="s">
        <v>39</v>
      </c>
      <c r="N24" s="75">
        <v>0</v>
      </c>
      <c r="O24" s="76">
        <f>O22</f>
        <v>0</v>
      </c>
      <c r="P24" s="206" t="s">
        <v>39</v>
      </c>
      <c r="Q24" s="207" t="s">
        <v>39</v>
      </c>
    </row>
    <row r="25" spans="1:17" x14ac:dyDescent="0.25">
      <c r="A25" s="77"/>
      <c r="B25" s="208"/>
      <c r="C25" s="43"/>
      <c r="D25" s="43"/>
      <c r="E25" s="45"/>
      <c r="F25" s="209"/>
      <c r="G25" s="209"/>
      <c r="H25" s="209"/>
      <c r="I25" s="209"/>
      <c r="J25" s="209"/>
      <c r="K25" s="209"/>
      <c r="L25" s="209"/>
      <c r="M25" s="209"/>
      <c r="N25" s="210"/>
      <c r="O25" s="43"/>
      <c r="P25" s="43"/>
    </row>
    <row r="26" spans="1:17" x14ac:dyDescent="0.25">
      <c r="A26" s="77"/>
      <c r="B26" s="208"/>
      <c r="C26" s="43"/>
      <c r="D26" s="43"/>
      <c r="E26" s="45"/>
      <c r="F26" s="209"/>
      <c r="G26" s="209"/>
      <c r="H26" s="209"/>
      <c r="I26" s="209"/>
      <c r="J26" s="209"/>
      <c r="K26" s="209"/>
      <c r="L26" s="209"/>
      <c r="M26" s="78"/>
      <c r="N26" s="79"/>
      <c r="O26" s="80"/>
      <c r="P26" s="43"/>
    </row>
    <row r="27" spans="1:17" x14ac:dyDescent="0.25">
      <c r="A27" s="33"/>
      <c r="F27" s="50"/>
      <c r="G27" s="50"/>
      <c r="H27" s="50"/>
      <c r="I27" s="50"/>
      <c r="J27" s="50"/>
      <c r="K27" s="50"/>
      <c r="L27" s="50"/>
      <c r="M27" s="50"/>
      <c r="N27" s="18"/>
      <c r="O27" s="18"/>
      <c r="P27" s="18"/>
    </row>
    <row r="28" spans="1:17" x14ac:dyDescent="0.25">
      <c r="A28" s="33"/>
      <c r="F28" s="50"/>
      <c r="G28" s="50"/>
      <c r="H28" s="50"/>
      <c r="I28" s="50"/>
      <c r="J28" s="50"/>
      <c r="K28" s="50"/>
      <c r="L28" s="50"/>
      <c r="M28" s="50"/>
      <c r="N28" s="18"/>
      <c r="O28" s="18"/>
      <c r="P28" s="18"/>
    </row>
    <row r="29" spans="1:17" x14ac:dyDescent="0.25">
      <c r="A29" s="33"/>
      <c r="F29" s="50"/>
      <c r="G29" s="50"/>
      <c r="H29" s="50"/>
      <c r="I29" s="50"/>
      <c r="J29" s="50"/>
      <c r="K29" s="50"/>
      <c r="L29" s="50"/>
      <c r="M29" s="50"/>
      <c r="N29" s="18"/>
      <c r="O29" s="18"/>
      <c r="P29" s="18"/>
    </row>
    <row r="30" spans="1:17" x14ac:dyDescent="0.25">
      <c r="A30" s="33"/>
      <c r="F30" s="50"/>
      <c r="G30" s="50"/>
      <c r="H30" s="50"/>
      <c r="I30" s="50"/>
      <c r="J30" s="50"/>
      <c r="K30" s="50"/>
      <c r="L30" s="50"/>
      <c r="M30" s="50"/>
      <c r="N30" s="18"/>
      <c r="O30" s="18"/>
      <c r="P30" s="18"/>
    </row>
    <row r="31" spans="1:17" x14ac:dyDescent="0.25">
      <c r="A31" s="33"/>
      <c r="F31" s="50"/>
      <c r="G31" s="50"/>
      <c r="H31" s="50"/>
      <c r="I31" s="50"/>
      <c r="J31" s="50"/>
      <c r="K31" s="50"/>
      <c r="L31" s="50"/>
      <c r="M31" s="50"/>
      <c r="N31" s="18"/>
      <c r="O31" s="18"/>
      <c r="P31" s="18"/>
    </row>
    <row r="32" spans="1:17" x14ac:dyDescent="0.25">
      <c r="A32" s="33"/>
      <c r="F32" s="50"/>
      <c r="G32" s="50"/>
      <c r="H32" s="50"/>
      <c r="I32" s="50"/>
      <c r="J32" s="50"/>
      <c r="K32" s="50"/>
      <c r="L32" s="50"/>
      <c r="M32" s="50"/>
      <c r="N32" s="18"/>
      <c r="O32" s="18"/>
      <c r="P32" s="18"/>
    </row>
    <row r="33" spans="1:16" x14ac:dyDescent="0.25">
      <c r="A33" s="33"/>
      <c r="F33" s="50"/>
      <c r="G33" s="50"/>
      <c r="H33" s="50"/>
      <c r="I33" s="50"/>
      <c r="J33" s="50"/>
      <c r="K33" s="50"/>
      <c r="L33" s="50"/>
      <c r="M33" s="50"/>
      <c r="N33" s="18"/>
      <c r="O33" s="18"/>
      <c r="P33" s="18"/>
    </row>
    <row r="34" spans="1:16" x14ac:dyDescent="0.25">
      <c r="A34" s="33"/>
      <c r="F34" s="50"/>
      <c r="G34" s="50"/>
      <c r="H34" s="50"/>
      <c r="I34" s="50"/>
      <c r="J34" s="50"/>
      <c r="K34" s="50"/>
      <c r="L34" s="50"/>
      <c r="M34" s="50"/>
      <c r="N34" s="18"/>
      <c r="O34" s="18"/>
      <c r="P34" s="18"/>
    </row>
    <row r="35" spans="1:16" x14ac:dyDescent="0.25">
      <c r="A35" s="33"/>
      <c r="F35" s="50"/>
      <c r="G35" s="50"/>
      <c r="H35" s="50"/>
      <c r="I35" s="50"/>
      <c r="J35" s="50"/>
      <c r="K35" s="50"/>
      <c r="L35" s="50"/>
      <c r="M35" s="50"/>
      <c r="N35" s="18"/>
      <c r="O35" s="18"/>
      <c r="P35" s="18"/>
    </row>
    <row r="36" spans="1:16" x14ac:dyDescent="0.25">
      <c r="A36" s="33"/>
      <c r="F36" s="50"/>
      <c r="G36" s="50"/>
      <c r="H36" s="50"/>
      <c r="I36" s="50"/>
      <c r="J36" s="50"/>
      <c r="K36" s="50"/>
      <c r="L36" s="50"/>
      <c r="M36" s="50"/>
      <c r="N36" s="18"/>
      <c r="O36" s="18"/>
      <c r="P36" s="18"/>
    </row>
    <row r="37" spans="1:16" x14ac:dyDescent="0.25">
      <c r="A37" s="33"/>
      <c r="F37" s="50"/>
      <c r="G37" s="50"/>
      <c r="H37" s="50"/>
      <c r="I37" s="50"/>
      <c r="J37" s="50"/>
      <c r="K37" s="50"/>
      <c r="L37" s="50"/>
      <c r="M37" s="50"/>
      <c r="N37" s="18"/>
      <c r="O37" s="18"/>
      <c r="P37" s="18"/>
    </row>
    <row r="38" spans="1:16" x14ac:dyDescent="0.25">
      <c r="A38" s="33"/>
      <c r="F38" s="50"/>
      <c r="G38" s="50"/>
      <c r="H38" s="50"/>
      <c r="I38" s="50"/>
      <c r="J38" s="50"/>
      <c r="K38" s="50"/>
      <c r="L38" s="50"/>
      <c r="M38" s="50"/>
      <c r="N38" s="18"/>
      <c r="O38" s="18"/>
      <c r="P38" s="18"/>
    </row>
    <row r="39" spans="1:16" x14ac:dyDescent="0.25">
      <c r="A39" s="33"/>
      <c r="F39" s="50"/>
      <c r="G39" s="50"/>
      <c r="H39" s="50"/>
      <c r="I39" s="50"/>
      <c r="J39" s="50"/>
      <c r="K39" s="50"/>
      <c r="L39" s="50"/>
      <c r="M39" s="50"/>
      <c r="N39" s="18"/>
      <c r="O39" s="18"/>
      <c r="P39" s="18"/>
    </row>
    <row r="40" spans="1:16" x14ac:dyDescent="0.25">
      <c r="A40" s="33"/>
      <c r="F40" s="50"/>
      <c r="G40" s="50"/>
      <c r="H40" s="50"/>
      <c r="I40" s="50"/>
      <c r="J40" s="50"/>
      <c r="K40" s="50"/>
      <c r="L40" s="50"/>
      <c r="M40" s="50"/>
      <c r="N40" s="18"/>
      <c r="O40" s="18"/>
      <c r="P40" s="18"/>
    </row>
    <row r="41" spans="1:16" x14ac:dyDescent="0.25">
      <c r="A41" s="33"/>
      <c r="F41" s="50"/>
      <c r="G41" s="50"/>
      <c r="H41" s="50"/>
      <c r="I41" s="50"/>
      <c r="J41" s="50"/>
      <c r="K41" s="50"/>
      <c r="L41" s="50"/>
      <c r="M41" s="50"/>
      <c r="N41" s="18"/>
      <c r="O41" s="18"/>
      <c r="P41" s="18"/>
    </row>
    <row r="42" spans="1:16" x14ac:dyDescent="0.25">
      <c r="A42" s="33"/>
      <c r="F42" s="50"/>
      <c r="G42" s="50"/>
      <c r="H42" s="50"/>
      <c r="I42" s="50"/>
      <c r="J42" s="50"/>
      <c r="K42" s="50"/>
      <c r="L42" s="50"/>
      <c r="M42" s="50"/>
      <c r="N42" s="18"/>
      <c r="O42" s="18"/>
      <c r="P42" s="18"/>
    </row>
    <row r="43" spans="1:16" x14ac:dyDescent="0.25">
      <c r="A43" s="33"/>
      <c r="F43" s="50"/>
      <c r="G43" s="50"/>
      <c r="H43" s="50"/>
      <c r="I43" s="50"/>
      <c r="J43" s="50"/>
      <c r="K43" s="50"/>
      <c r="L43" s="50"/>
      <c r="M43" s="50"/>
      <c r="N43" s="18"/>
      <c r="O43" s="18"/>
      <c r="P43" s="18"/>
    </row>
    <row r="44" spans="1:16" x14ac:dyDescent="0.25">
      <c r="A44" s="33"/>
      <c r="F44" s="50"/>
      <c r="G44" s="50"/>
      <c r="H44" s="50"/>
      <c r="I44" s="50"/>
      <c r="J44" s="50"/>
      <c r="K44" s="50"/>
      <c r="L44" s="50"/>
      <c r="M44" s="50"/>
      <c r="N44" s="18"/>
      <c r="O44" s="18"/>
      <c r="P44" s="18"/>
    </row>
    <row r="45" spans="1:16" x14ac:dyDescent="0.25">
      <c r="A45" s="33"/>
      <c r="F45" s="50"/>
      <c r="G45" s="50"/>
      <c r="H45" s="50"/>
      <c r="I45" s="50"/>
      <c r="J45" s="50"/>
      <c r="K45" s="50"/>
      <c r="L45" s="50"/>
      <c r="M45" s="50"/>
      <c r="N45" s="18"/>
      <c r="O45" s="18"/>
      <c r="P45" s="18"/>
    </row>
    <row r="46" spans="1:16" x14ac:dyDescent="0.25">
      <c r="A46" s="33"/>
      <c r="F46" s="50"/>
      <c r="G46" s="50"/>
      <c r="H46" s="50"/>
      <c r="I46" s="50"/>
      <c r="J46" s="50"/>
      <c r="K46" s="50"/>
      <c r="L46" s="50"/>
      <c r="M46" s="50"/>
      <c r="N46" s="18"/>
      <c r="O46" s="18"/>
      <c r="P46" s="18"/>
    </row>
    <row r="47" spans="1:16" x14ac:dyDescent="0.25">
      <c r="A47" s="33"/>
      <c r="F47" s="50"/>
      <c r="G47" s="50"/>
      <c r="H47" s="50"/>
      <c r="I47" s="50"/>
      <c r="J47" s="50"/>
      <c r="K47" s="50"/>
      <c r="L47" s="50"/>
      <c r="M47" s="50"/>
      <c r="N47" s="18"/>
      <c r="O47" s="18"/>
      <c r="P47" s="18"/>
    </row>
    <row r="48" spans="1:16" x14ac:dyDescent="0.25">
      <c r="A48" s="33"/>
      <c r="F48" s="50"/>
      <c r="G48" s="50"/>
      <c r="H48" s="50"/>
      <c r="I48" s="50"/>
      <c r="J48" s="50"/>
      <c r="K48" s="50"/>
      <c r="L48" s="50"/>
      <c r="M48" s="50"/>
      <c r="N48" s="18"/>
      <c r="O48" s="18"/>
      <c r="P48" s="18"/>
    </row>
    <row r="49" spans="1:16" x14ac:dyDescent="0.25">
      <c r="A49" s="33"/>
      <c r="F49" s="50"/>
      <c r="G49" s="50"/>
      <c r="H49" s="50"/>
      <c r="I49" s="50"/>
      <c r="J49" s="50"/>
      <c r="K49" s="50"/>
      <c r="L49" s="50"/>
      <c r="M49" s="50"/>
      <c r="N49" s="18"/>
      <c r="O49" s="18"/>
      <c r="P49" s="18"/>
    </row>
    <row r="50" spans="1:16" x14ac:dyDescent="0.25">
      <c r="A50" s="33"/>
      <c r="F50" s="50"/>
      <c r="G50" s="50"/>
      <c r="H50" s="50"/>
      <c r="I50" s="50"/>
      <c r="J50" s="50"/>
      <c r="K50" s="50"/>
      <c r="L50" s="50"/>
      <c r="M50" s="50"/>
      <c r="N50" s="18"/>
      <c r="O50" s="18"/>
      <c r="P50" s="18"/>
    </row>
    <row r="51" spans="1:16" x14ac:dyDescent="0.25">
      <c r="A51" s="33"/>
      <c r="F51" s="50"/>
      <c r="G51" s="50"/>
      <c r="H51" s="50"/>
      <c r="I51" s="50"/>
      <c r="J51" s="50"/>
      <c r="K51" s="50"/>
      <c r="L51" s="50"/>
      <c r="M51" s="50"/>
      <c r="N51" s="18"/>
      <c r="O51" s="18"/>
      <c r="P51" s="18"/>
    </row>
    <row r="52" spans="1:16" x14ac:dyDescent="0.25">
      <c r="A52" s="33"/>
      <c r="F52" s="50"/>
      <c r="G52" s="50"/>
      <c r="H52" s="50"/>
      <c r="I52" s="50"/>
      <c r="J52" s="50"/>
      <c r="K52" s="50"/>
      <c r="L52" s="50"/>
      <c r="M52" s="50"/>
      <c r="N52" s="18"/>
      <c r="O52" s="18"/>
      <c r="P52" s="18"/>
    </row>
    <row r="53" spans="1:16" x14ac:dyDescent="0.25">
      <c r="A53" s="33"/>
      <c r="F53" s="50"/>
      <c r="G53" s="50"/>
      <c r="H53" s="50"/>
      <c r="I53" s="50"/>
      <c r="J53" s="50"/>
      <c r="K53" s="50"/>
      <c r="L53" s="50"/>
      <c r="M53" s="50"/>
      <c r="N53" s="18"/>
      <c r="O53" s="18"/>
      <c r="P53" s="18"/>
    </row>
    <row r="54" spans="1:16" x14ac:dyDescent="0.25">
      <c r="A54" s="33"/>
      <c r="F54" s="50"/>
      <c r="G54" s="50"/>
      <c r="H54" s="50"/>
      <c r="I54" s="50"/>
      <c r="J54" s="50"/>
      <c r="K54" s="50"/>
      <c r="L54" s="50"/>
      <c r="M54" s="50"/>
      <c r="N54" s="18"/>
      <c r="O54" s="18"/>
      <c r="P54" s="18"/>
    </row>
    <row r="55" spans="1:16" x14ac:dyDescent="0.25">
      <c r="A55" s="33"/>
      <c r="F55" s="50"/>
      <c r="G55" s="50"/>
      <c r="H55" s="50"/>
      <c r="I55" s="50"/>
      <c r="J55" s="50"/>
      <c r="K55" s="50"/>
      <c r="L55" s="50"/>
      <c r="M55" s="50"/>
      <c r="N55" s="18"/>
      <c r="O55" s="18"/>
      <c r="P55" s="18"/>
    </row>
    <row r="56" spans="1:16" x14ac:dyDescent="0.25">
      <c r="A56" s="33"/>
      <c r="F56" s="50"/>
      <c r="G56" s="50"/>
      <c r="H56" s="50"/>
      <c r="I56" s="50"/>
      <c r="J56" s="50"/>
      <c r="K56" s="50"/>
      <c r="L56" s="50"/>
      <c r="M56" s="50"/>
      <c r="N56" s="18"/>
      <c r="O56" s="18"/>
      <c r="P56" s="18"/>
    </row>
    <row r="57" spans="1:16" x14ac:dyDescent="0.25">
      <c r="F57" s="50"/>
      <c r="G57" s="50"/>
      <c r="H57" s="50"/>
      <c r="I57" s="50"/>
      <c r="J57" s="50"/>
      <c r="K57" s="50"/>
      <c r="L57" s="50"/>
      <c r="M57" s="50"/>
      <c r="N57" s="18"/>
      <c r="O57" s="18"/>
      <c r="P57" s="18"/>
    </row>
    <row r="58" spans="1:16" x14ac:dyDescent="0.25">
      <c r="F58" s="50"/>
      <c r="G58" s="50"/>
      <c r="H58" s="50"/>
      <c r="I58" s="50"/>
      <c r="J58" s="50"/>
      <c r="K58" s="50"/>
      <c r="L58" s="50"/>
      <c r="M58" s="50"/>
      <c r="N58" s="18"/>
      <c r="O58" s="18"/>
      <c r="P58" s="18"/>
    </row>
    <row r="59" spans="1:16" x14ac:dyDescent="0.25">
      <c r="F59" s="50"/>
      <c r="G59" s="50"/>
      <c r="H59" s="50"/>
      <c r="I59" s="50"/>
      <c r="J59" s="50"/>
      <c r="K59" s="50"/>
      <c r="L59" s="50"/>
      <c r="M59" s="50"/>
      <c r="N59" s="18"/>
      <c r="O59" s="18"/>
      <c r="P59" s="18"/>
    </row>
    <row r="60" spans="1:16" x14ac:dyDescent="0.25">
      <c r="F60" s="50"/>
      <c r="G60" s="50"/>
      <c r="H60" s="50"/>
      <c r="I60" s="50"/>
      <c r="J60" s="50"/>
      <c r="K60" s="50"/>
      <c r="L60" s="50"/>
      <c r="M60" s="50"/>
      <c r="N60" s="18"/>
      <c r="O60" s="18"/>
      <c r="P60" s="18"/>
    </row>
    <row r="61" spans="1:16" x14ac:dyDescent="0.25">
      <c r="F61" s="50"/>
      <c r="G61" s="50"/>
      <c r="H61" s="50"/>
      <c r="I61" s="50"/>
      <c r="J61" s="50"/>
      <c r="K61" s="50"/>
      <c r="L61" s="50"/>
      <c r="M61" s="50"/>
      <c r="N61" s="18"/>
      <c r="O61" s="18"/>
      <c r="P61" s="18"/>
    </row>
    <row r="62" spans="1:16" x14ac:dyDescent="0.25">
      <c r="F62" s="50"/>
      <c r="G62" s="50"/>
      <c r="H62" s="50"/>
      <c r="I62" s="50"/>
      <c r="J62" s="50"/>
      <c r="K62" s="50"/>
      <c r="L62" s="50"/>
      <c r="M62" s="50"/>
      <c r="N62" s="18"/>
      <c r="O62" s="18"/>
      <c r="P62" s="18"/>
    </row>
    <row r="63" spans="1:16" x14ac:dyDescent="0.25">
      <c r="F63" s="50"/>
      <c r="G63" s="50"/>
      <c r="H63" s="50"/>
      <c r="I63" s="50"/>
      <c r="J63" s="50"/>
      <c r="K63" s="50"/>
      <c r="L63" s="50"/>
      <c r="M63" s="50"/>
      <c r="N63" s="18"/>
      <c r="O63" s="18"/>
      <c r="P63" s="18"/>
    </row>
    <row r="64" spans="1:16" x14ac:dyDescent="0.25">
      <c r="F64" s="50"/>
      <c r="G64" s="50"/>
      <c r="H64" s="50"/>
      <c r="I64" s="50"/>
      <c r="J64" s="50"/>
      <c r="K64" s="50"/>
      <c r="L64" s="50"/>
      <c r="M64" s="50"/>
      <c r="N64" s="18"/>
      <c r="O64" s="18"/>
      <c r="P64" s="18"/>
    </row>
    <row r="65" spans="6:16" x14ac:dyDescent="0.25">
      <c r="F65" s="50"/>
      <c r="G65" s="50"/>
      <c r="H65" s="50"/>
      <c r="I65" s="50"/>
      <c r="J65" s="50"/>
      <c r="K65" s="50"/>
      <c r="L65" s="50"/>
      <c r="M65" s="50"/>
      <c r="N65" s="18"/>
      <c r="O65" s="18"/>
      <c r="P65" s="18"/>
    </row>
    <row r="66" spans="6:16" x14ac:dyDescent="0.25">
      <c r="F66" s="50"/>
      <c r="G66" s="50"/>
      <c r="H66" s="50"/>
      <c r="I66" s="50"/>
      <c r="J66" s="50"/>
      <c r="K66" s="50"/>
      <c r="L66" s="50"/>
      <c r="M66" s="50"/>
      <c r="N66" s="18"/>
      <c r="O66" s="18"/>
      <c r="P66" s="18"/>
    </row>
    <row r="67" spans="6:16" x14ac:dyDescent="0.25">
      <c r="F67" s="50"/>
      <c r="G67" s="50"/>
      <c r="H67" s="50"/>
      <c r="I67" s="50"/>
      <c r="J67" s="50"/>
      <c r="K67" s="50"/>
      <c r="L67" s="50"/>
      <c r="M67" s="50"/>
    </row>
    <row r="68" spans="6:16" x14ac:dyDescent="0.25">
      <c r="F68" s="50"/>
      <c r="G68" s="50"/>
      <c r="H68" s="50"/>
      <c r="I68" s="50"/>
      <c r="J68" s="50"/>
      <c r="K68" s="50"/>
      <c r="L68" s="50"/>
      <c r="M68" s="50"/>
    </row>
    <row r="69" spans="6:16" x14ac:dyDescent="0.25">
      <c r="F69" s="50"/>
      <c r="G69" s="50"/>
      <c r="H69" s="50"/>
      <c r="I69" s="50"/>
      <c r="J69" s="50"/>
      <c r="K69" s="50"/>
      <c r="L69" s="50"/>
      <c r="M69" s="50"/>
    </row>
    <row r="70" spans="6:16" x14ac:dyDescent="0.25">
      <c r="F70" s="50"/>
      <c r="G70" s="50"/>
      <c r="H70" s="50"/>
      <c r="I70" s="50"/>
      <c r="J70" s="50"/>
      <c r="K70" s="50"/>
      <c r="L70" s="50"/>
      <c r="M70" s="50"/>
    </row>
    <row r="71" spans="6:16" x14ac:dyDescent="0.25">
      <c r="F71" s="50"/>
      <c r="G71" s="50"/>
      <c r="H71" s="50"/>
      <c r="I71" s="50"/>
      <c r="J71" s="50"/>
      <c r="K71" s="50"/>
      <c r="L71" s="50"/>
      <c r="M71" s="50"/>
    </row>
    <row r="72" spans="6:16" x14ac:dyDescent="0.25">
      <c r="F72" s="50"/>
      <c r="G72" s="50"/>
      <c r="H72" s="50"/>
      <c r="I72" s="50"/>
      <c r="J72" s="50"/>
      <c r="K72" s="50"/>
      <c r="L72" s="50"/>
      <c r="M72" s="50"/>
    </row>
    <row r="73" spans="6:16" x14ac:dyDescent="0.25">
      <c r="F73" s="50"/>
      <c r="G73" s="50"/>
      <c r="H73" s="50"/>
      <c r="I73" s="50"/>
      <c r="J73" s="50"/>
      <c r="K73" s="50"/>
      <c r="L73" s="50"/>
      <c r="M73" s="50"/>
    </row>
  </sheetData>
  <autoFilter ref="A6:Q24"/>
  <mergeCells count="77">
    <mergeCell ref="A9:A10"/>
    <mergeCell ref="B9:B10"/>
    <mergeCell ref="J9:J10"/>
    <mergeCell ref="K9:K10"/>
    <mergeCell ref="I12:I14"/>
    <mergeCell ref="H12:H14"/>
    <mergeCell ref="A12:A14"/>
    <mergeCell ref="B12:B14"/>
    <mergeCell ref="C12:C14"/>
    <mergeCell ref="D12:D14"/>
    <mergeCell ref="E12:E14"/>
    <mergeCell ref="F12:F14"/>
    <mergeCell ref="G12:G14"/>
    <mergeCell ref="C9:C10"/>
    <mergeCell ref="D9:D10"/>
    <mergeCell ref="E9:E10"/>
    <mergeCell ref="A4:A5"/>
    <mergeCell ref="B4:B5"/>
    <mergeCell ref="C4:C5"/>
    <mergeCell ref="D4:D5"/>
    <mergeCell ref="E4:E5"/>
    <mergeCell ref="J4:J5"/>
    <mergeCell ref="K4:K5"/>
    <mergeCell ref="L4:L5"/>
    <mergeCell ref="F4:F5"/>
    <mergeCell ref="F9:F10"/>
    <mergeCell ref="H7:H8"/>
    <mergeCell ref="I7:I8"/>
    <mergeCell ref="J7:J8"/>
    <mergeCell ref="K7:K8"/>
    <mergeCell ref="F7:F8"/>
    <mergeCell ref="G7:G8"/>
    <mergeCell ref="G4:G5"/>
    <mergeCell ref="H4:H5"/>
    <mergeCell ref="I4:I5"/>
    <mergeCell ref="L7:L8"/>
    <mergeCell ref="L9:L10"/>
    <mergeCell ref="A7:A8"/>
    <mergeCell ref="B7:B8"/>
    <mergeCell ref="C7:C8"/>
    <mergeCell ref="D7:D8"/>
    <mergeCell ref="E7:E8"/>
    <mergeCell ref="M4:O4"/>
    <mergeCell ref="O7:O8"/>
    <mergeCell ref="P7:P8"/>
    <mergeCell ref="P4:P5"/>
    <mergeCell ref="Q4:Q5"/>
    <mergeCell ref="Q7:Q8"/>
    <mergeCell ref="M7:M8"/>
    <mergeCell ref="N7:N8"/>
    <mergeCell ref="O9:O10"/>
    <mergeCell ref="P9:P10"/>
    <mergeCell ref="Q9:Q10"/>
    <mergeCell ref="M9:M10"/>
    <mergeCell ref="N9:N10"/>
    <mergeCell ref="G9:G10"/>
    <mergeCell ref="H9:H10"/>
    <mergeCell ref="I9:I10"/>
    <mergeCell ref="C24:K24"/>
    <mergeCell ref="N12:N13"/>
    <mergeCell ref="G16:G20"/>
    <mergeCell ref="H16:H20"/>
    <mergeCell ref="I16:I20"/>
    <mergeCell ref="O12:O13"/>
    <mergeCell ref="P12:P13"/>
    <mergeCell ref="Q12:Q13"/>
    <mergeCell ref="A22:F22"/>
    <mergeCell ref="C23:F23"/>
    <mergeCell ref="J12:J13"/>
    <mergeCell ref="L12:L13"/>
    <mergeCell ref="M12:M13"/>
    <mergeCell ref="A16:A20"/>
    <mergeCell ref="B16:B20"/>
    <mergeCell ref="C16:C20"/>
    <mergeCell ref="D16:D20"/>
    <mergeCell ref="E16:E20"/>
    <mergeCell ref="F16:F20"/>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3. 2024</oddFooter>
  </headerFooter>
  <rowBreaks count="1" manualBreakCount="1">
    <brk id="8" max="16383" man="1"/>
  </rowBreaks>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86"/>
  <sheetViews>
    <sheetView tabSelected="1" topLeftCell="A21" zoomScale="59" zoomScaleNormal="59" zoomScaleSheetLayoutView="39" zoomScalePageLayoutView="55" workbookViewId="0">
      <selection activeCell="Q18" sqref="Q18:Q21"/>
    </sheetView>
  </sheetViews>
  <sheetFormatPr defaultRowHeight="15" x14ac:dyDescent="0.25"/>
  <cols>
    <col min="1" max="1" width="4.7109375" customWidth="1"/>
    <col min="2" max="2" width="14.28515625" customWidth="1"/>
    <col min="3" max="3" width="23.42578125" style="40" customWidth="1"/>
    <col min="4" max="4" width="17.28515625" style="40" customWidth="1"/>
    <col min="5" max="5" width="11.7109375" style="40" customWidth="1"/>
    <col min="6" max="6" width="8.7109375" style="40" customWidth="1"/>
    <col min="7" max="7" width="18.7109375" style="41" customWidth="1"/>
    <col min="8" max="8" width="13.7109375" style="4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82" t="s">
        <v>158</v>
      </c>
    </row>
    <row r="2" spans="1:18" ht="37.9" customHeight="1" x14ac:dyDescent="0.45">
      <c r="A2" s="83" t="s">
        <v>54</v>
      </c>
      <c r="C2" s="4"/>
      <c r="D2" s="4"/>
      <c r="E2" s="4"/>
      <c r="F2" s="4"/>
      <c r="G2" s="5"/>
      <c r="H2" s="6"/>
      <c r="I2" s="7"/>
      <c r="J2" s="7"/>
      <c r="K2" s="7"/>
      <c r="L2" s="7"/>
      <c r="M2" s="7"/>
      <c r="N2" s="7"/>
      <c r="O2" s="7"/>
      <c r="P2" s="7"/>
      <c r="Q2" s="8"/>
    </row>
    <row r="3" spans="1:18" ht="15" customHeight="1" thickBot="1" x14ac:dyDescent="0.5">
      <c r="B3" s="3"/>
      <c r="C3" s="4"/>
      <c r="D3" s="4"/>
      <c r="E3" s="4"/>
      <c r="F3" s="4"/>
      <c r="G3" s="5"/>
      <c r="H3" s="6"/>
      <c r="I3" s="7"/>
      <c r="J3" s="7"/>
      <c r="K3" s="7"/>
      <c r="L3" s="7"/>
      <c r="M3" s="7"/>
      <c r="N3" s="7"/>
      <c r="O3" s="7"/>
      <c r="P3" s="7"/>
      <c r="Q3" s="8"/>
    </row>
    <row r="4" spans="1:18" ht="39" customHeight="1" x14ac:dyDescent="0.25">
      <c r="A4" s="431" t="s">
        <v>8</v>
      </c>
      <c r="B4" s="423" t="s">
        <v>9</v>
      </c>
      <c r="C4" s="423" t="s">
        <v>7</v>
      </c>
      <c r="D4" s="423" t="s">
        <v>10</v>
      </c>
      <c r="E4" s="423" t="s">
        <v>11</v>
      </c>
      <c r="F4" s="412" t="s">
        <v>12</v>
      </c>
      <c r="G4" s="419" t="s">
        <v>1</v>
      </c>
      <c r="H4" s="421" t="s">
        <v>13</v>
      </c>
      <c r="I4" s="423" t="s">
        <v>14</v>
      </c>
      <c r="J4" s="423" t="s">
        <v>3</v>
      </c>
      <c r="K4" s="425" t="s">
        <v>4</v>
      </c>
      <c r="L4" s="449" t="s">
        <v>15</v>
      </c>
      <c r="M4" s="442" t="s">
        <v>16</v>
      </c>
      <c r="N4" s="443"/>
      <c r="O4" s="444"/>
      <c r="P4" s="445" t="s">
        <v>17</v>
      </c>
      <c r="Q4" s="447" t="s">
        <v>18</v>
      </c>
    </row>
    <row r="5" spans="1:18" ht="148.15" customHeight="1" x14ac:dyDescent="0.25">
      <c r="A5" s="432"/>
      <c r="B5" s="424"/>
      <c r="C5" s="424"/>
      <c r="D5" s="290"/>
      <c r="E5" s="424"/>
      <c r="F5" s="413"/>
      <c r="G5" s="420"/>
      <c r="H5" s="422"/>
      <c r="I5" s="424"/>
      <c r="J5" s="424"/>
      <c r="K5" s="426"/>
      <c r="L5" s="450"/>
      <c r="M5" s="9" t="s">
        <v>19</v>
      </c>
      <c r="N5" s="112" t="s">
        <v>50</v>
      </c>
      <c r="O5" s="113" t="s">
        <v>20</v>
      </c>
      <c r="P5" s="446"/>
      <c r="Q5" s="448"/>
    </row>
    <row r="6" spans="1:18" ht="32.450000000000003" customHeight="1" thickBot="1" x14ac:dyDescent="0.3">
      <c r="A6" s="10" t="s">
        <v>21</v>
      </c>
      <c r="B6" s="11" t="s">
        <v>22</v>
      </c>
      <c r="C6" s="11" t="s">
        <v>23</v>
      </c>
      <c r="D6" s="11" t="s">
        <v>24</v>
      </c>
      <c r="E6" s="11" t="s">
        <v>25</v>
      </c>
      <c r="F6" s="11" t="s">
        <v>26</v>
      </c>
      <c r="G6" s="11" t="s">
        <v>27</v>
      </c>
      <c r="H6" s="12" t="s">
        <v>28</v>
      </c>
      <c r="I6" s="11" t="s">
        <v>29</v>
      </c>
      <c r="J6" s="13" t="s">
        <v>30</v>
      </c>
      <c r="K6" s="13" t="s">
        <v>31</v>
      </c>
      <c r="L6" s="14" t="s">
        <v>32</v>
      </c>
      <c r="M6" s="15" t="s">
        <v>33</v>
      </c>
      <c r="N6" s="10" t="s">
        <v>34</v>
      </c>
      <c r="O6" s="16" t="s">
        <v>35</v>
      </c>
      <c r="P6" s="17" t="s">
        <v>36</v>
      </c>
      <c r="Q6" s="16" t="s">
        <v>90</v>
      </c>
    </row>
    <row r="7" spans="1:18" ht="216" customHeight="1" x14ac:dyDescent="0.25">
      <c r="A7" s="370">
        <v>3</v>
      </c>
      <c r="B7" s="373" t="s">
        <v>123</v>
      </c>
      <c r="C7" s="373" t="s">
        <v>6</v>
      </c>
      <c r="D7" s="376" t="s">
        <v>76</v>
      </c>
      <c r="E7" s="373" t="s">
        <v>77</v>
      </c>
      <c r="F7" s="373" t="s">
        <v>75</v>
      </c>
      <c r="G7" s="414">
        <v>400418989.25999999</v>
      </c>
      <c r="H7" s="416" t="s">
        <v>78</v>
      </c>
      <c r="I7" s="376" t="s">
        <v>79</v>
      </c>
      <c r="J7" s="383" t="s">
        <v>37</v>
      </c>
      <c r="K7" s="408" t="s">
        <v>97</v>
      </c>
      <c r="L7" s="400">
        <v>178471075</v>
      </c>
      <c r="M7" s="400">
        <f>N7+O7</f>
        <v>11053466</v>
      </c>
      <c r="N7" s="428">
        <v>11053466</v>
      </c>
      <c r="O7" s="451">
        <v>0</v>
      </c>
      <c r="P7" s="453">
        <f>M7/L7</f>
        <v>6.1934215390365074E-2</v>
      </c>
      <c r="Q7" s="439" t="s">
        <v>192</v>
      </c>
      <c r="R7" s="18"/>
    </row>
    <row r="8" spans="1:18" ht="146.44999999999999" customHeight="1" x14ac:dyDescent="0.25">
      <c r="A8" s="371"/>
      <c r="B8" s="374"/>
      <c r="C8" s="374"/>
      <c r="D8" s="377"/>
      <c r="E8" s="374"/>
      <c r="F8" s="374"/>
      <c r="G8" s="415"/>
      <c r="H8" s="417"/>
      <c r="I8" s="377"/>
      <c r="J8" s="377"/>
      <c r="K8" s="427"/>
      <c r="L8" s="459"/>
      <c r="M8" s="459"/>
      <c r="N8" s="429"/>
      <c r="O8" s="456"/>
      <c r="P8" s="457"/>
      <c r="Q8" s="458"/>
      <c r="R8" s="18"/>
    </row>
    <row r="9" spans="1:18" ht="265.14999999999998" customHeight="1" x14ac:dyDescent="0.25">
      <c r="A9" s="371"/>
      <c r="B9" s="374"/>
      <c r="C9" s="374"/>
      <c r="D9" s="377"/>
      <c r="E9" s="374"/>
      <c r="F9" s="374"/>
      <c r="G9" s="415"/>
      <c r="H9" s="417"/>
      <c r="I9" s="377"/>
      <c r="J9" s="377"/>
      <c r="K9" s="409"/>
      <c r="L9" s="401"/>
      <c r="M9" s="401"/>
      <c r="N9" s="430"/>
      <c r="O9" s="452"/>
      <c r="P9" s="454"/>
      <c r="Q9" s="458"/>
      <c r="R9" s="18"/>
    </row>
    <row r="10" spans="1:18" ht="319.89999999999998" customHeight="1" x14ac:dyDescent="0.25">
      <c r="A10" s="371"/>
      <c r="B10" s="374"/>
      <c r="C10" s="374"/>
      <c r="D10" s="377"/>
      <c r="E10" s="374"/>
      <c r="F10" s="374"/>
      <c r="G10" s="415"/>
      <c r="H10" s="417"/>
      <c r="I10" s="377"/>
      <c r="J10" s="114" t="s">
        <v>67</v>
      </c>
      <c r="K10" s="115" t="s">
        <v>98</v>
      </c>
      <c r="L10" s="109">
        <v>40518449.969999999</v>
      </c>
      <c r="M10" s="116">
        <f t="shared" ref="M10:M11" si="0">N10+O10</f>
        <v>39887710.969999999</v>
      </c>
      <c r="N10" s="99">
        <v>39887710.969999999</v>
      </c>
      <c r="O10" s="19">
        <v>0</v>
      </c>
      <c r="P10" s="117">
        <f>M10/L10</f>
        <v>0.98443328902100147</v>
      </c>
      <c r="Q10" s="1" t="s">
        <v>193</v>
      </c>
      <c r="R10" s="18"/>
    </row>
    <row r="11" spans="1:18" ht="343.5" customHeight="1" x14ac:dyDescent="0.25">
      <c r="A11" s="371"/>
      <c r="B11" s="374"/>
      <c r="C11" s="374"/>
      <c r="D11" s="377"/>
      <c r="E11" s="374"/>
      <c r="F11" s="374"/>
      <c r="G11" s="415"/>
      <c r="H11" s="417"/>
      <c r="I11" s="377"/>
      <c r="J11" s="118" t="s">
        <v>37</v>
      </c>
      <c r="K11" s="119" t="s">
        <v>96</v>
      </c>
      <c r="L11" s="104">
        <v>823671</v>
      </c>
      <c r="M11" s="120">
        <f t="shared" si="0"/>
        <v>823671</v>
      </c>
      <c r="N11" s="21">
        <v>823671</v>
      </c>
      <c r="O11" s="121">
        <v>0</v>
      </c>
      <c r="P11" s="122">
        <f>M11/L11</f>
        <v>1</v>
      </c>
      <c r="Q11" s="1" t="s">
        <v>194</v>
      </c>
      <c r="R11" s="18"/>
    </row>
    <row r="12" spans="1:18" ht="120" x14ac:dyDescent="0.25">
      <c r="A12" s="372"/>
      <c r="B12" s="375"/>
      <c r="C12" s="375"/>
      <c r="D12" s="378"/>
      <c r="E12" s="375"/>
      <c r="F12" s="375"/>
      <c r="G12" s="411"/>
      <c r="H12" s="418"/>
      <c r="I12" s="378"/>
      <c r="J12" s="114" t="s">
        <v>88</v>
      </c>
      <c r="K12" s="124" t="s">
        <v>99</v>
      </c>
      <c r="L12" s="20">
        <v>823671</v>
      </c>
      <c r="M12" s="120">
        <f>N12+O12</f>
        <v>50000</v>
      </c>
      <c r="N12" s="21">
        <v>50000</v>
      </c>
      <c r="O12" s="123">
        <v>0</v>
      </c>
      <c r="P12" s="125">
        <f>M12/L12</f>
        <v>6.0703848988248946E-2</v>
      </c>
      <c r="Q12" s="147" t="s">
        <v>195</v>
      </c>
      <c r="R12" s="18"/>
    </row>
    <row r="13" spans="1:18" ht="217.9" customHeight="1" x14ac:dyDescent="0.25">
      <c r="A13" s="394">
        <v>4</v>
      </c>
      <c r="B13" s="383" t="s">
        <v>38</v>
      </c>
      <c r="C13" s="395" t="s">
        <v>87</v>
      </c>
      <c r="D13" s="383" t="s">
        <v>76</v>
      </c>
      <c r="E13" s="383" t="s">
        <v>80</v>
      </c>
      <c r="F13" s="383" t="s">
        <v>75</v>
      </c>
      <c r="G13" s="410">
        <v>433013258.18000001</v>
      </c>
      <c r="H13" s="383" t="s">
        <v>78</v>
      </c>
      <c r="I13" s="383" t="s">
        <v>81</v>
      </c>
      <c r="J13" s="399" t="s">
        <v>37</v>
      </c>
      <c r="K13" s="408" t="s">
        <v>100</v>
      </c>
      <c r="L13" s="349">
        <v>354887803</v>
      </c>
      <c r="M13" s="400">
        <f>N13+O13+N14</f>
        <v>88721951</v>
      </c>
      <c r="N13" s="22">
        <v>88653154</v>
      </c>
      <c r="O13" s="451">
        <v>0</v>
      </c>
      <c r="P13" s="453">
        <f>M13/L13</f>
        <v>0.250000000704448</v>
      </c>
      <c r="Q13" s="439" t="s">
        <v>196</v>
      </c>
      <c r="R13" s="18"/>
    </row>
    <row r="14" spans="1:18" ht="409.5" customHeight="1" x14ac:dyDescent="0.25">
      <c r="A14" s="372"/>
      <c r="B14" s="378"/>
      <c r="C14" s="378"/>
      <c r="D14" s="378"/>
      <c r="E14" s="378"/>
      <c r="F14" s="378"/>
      <c r="G14" s="411"/>
      <c r="H14" s="378"/>
      <c r="I14" s="378"/>
      <c r="J14" s="378"/>
      <c r="K14" s="409"/>
      <c r="L14" s="350"/>
      <c r="M14" s="401"/>
      <c r="N14" s="22">
        <v>68797</v>
      </c>
      <c r="O14" s="452"/>
      <c r="P14" s="454"/>
      <c r="Q14" s="455"/>
      <c r="R14" s="18"/>
    </row>
    <row r="15" spans="1:18" ht="170.45" customHeight="1" x14ac:dyDescent="0.25">
      <c r="A15" s="402">
        <v>32</v>
      </c>
      <c r="B15" s="404" t="s">
        <v>83</v>
      </c>
      <c r="C15" s="405" t="s">
        <v>84</v>
      </c>
      <c r="D15" s="383" t="s">
        <v>62</v>
      </c>
      <c r="E15" s="406" t="s">
        <v>91</v>
      </c>
      <c r="F15" s="383" t="s">
        <v>73</v>
      </c>
      <c r="G15" s="386">
        <v>4146520.73</v>
      </c>
      <c r="H15" s="383" t="s">
        <v>83</v>
      </c>
      <c r="I15" s="383" t="s">
        <v>85</v>
      </c>
      <c r="J15" s="118" t="s">
        <v>74</v>
      </c>
      <c r="K15" s="398" t="s">
        <v>101</v>
      </c>
      <c r="L15" s="400">
        <v>740806.74</v>
      </c>
      <c r="M15" s="128">
        <f>N15+O15</f>
        <v>414621.75</v>
      </c>
      <c r="N15" s="86">
        <v>414621.75</v>
      </c>
      <c r="O15" s="129">
        <v>0</v>
      </c>
      <c r="P15" s="130">
        <f>(M15+M16)/L15</f>
        <v>1</v>
      </c>
      <c r="Q15" s="1" t="s">
        <v>177</v>
      </c>
      <c r="R15" s="18"/>
    </row>
    <row r="16" spans="1:18" ht="144.6" customHeight="1" x14ac:dyDescent="0.25">
      <c r="A16" s="403"/>
      <c r="B16" s="378"/>
      <c r="C16" s="378"/>
      <c r="D16" s="378"/>
      <c r="E16" s="378"/>
      <c r="F16" s="378"/>
      <c r="G16" s="407"/>
      <c r="H16" s="378"/>
      <c r="I16" s="378"/>
      <c r="J16" s="127" t="s">
        <v>86</v>
      </c>
      <c r="K16" s="378"/>
      <c r="L16" s="401"/>
      <c r="M16" s="128">
        <f>N16+O16</f>
        <v>326184.99</v>
      </c>
      <c r="N16" s="87">
        <v>326184.99</v>
      </c>
      <c r="O16" s="131">
        <v>0</v>
      </c>
      <c r="P16" s="125">
        <v>0</v>
      </c>
      <c r="Q16" s="105" t="s">
        <v>122</v>
      </c>
      <c r="R16" s="18"/>
    </row>
    <row r="17" spans="1:20" ht="119.45" customHeight="1" x14ac:dyDescent="0.25">
      <c r="A17" s="359">
        <v>33</v>
      </c>
      <c r="B17" s="380" t="s">
        <v>5</v>
      </c>
      <c r="C17" s="382" t="s">
        <v>92</v>
      </c>
      <c r="D17" s="383" t="s">
        <v>55</v>
      </c>
      <c r="E17" s="384" t="s">
        <v>107</v>
      </c>
      <c r="F17" s="383" t="s">
        <v>93</v>
      </c>
      <c r="G17" s="386">
        <v>179363388.91</v>
      </c>
      <c r="H17" s="388" t="s">
        <v>106</v>
      </c>
      <c r="I17" s="433"/>
      <c r="J17" s="126" t="s">
        <v>82</v>
      </c>
      <c r="K17" s="145" t="s">
        <v>113</v>
      </c>
      <c r="L17" s="128">
        <v>51000</v>
      </c>
      <c r="M17" s="23">
        <f>N17+O17</f>
        <v>51000</v>
      </c>
      <c r="N17" s="100">
        <v>51000</v>
      </c>
      <c r="O17" s="132">
        <v>0</v>
      </c>
      <c r="P17" s="125">
        <f t="shared" ref="P17:P21" si="1">M17/L17</f>
        <v>1</v>
      </c>
      <c r="Q17" s="111" t="s">
        <v>108</v>
      </c>
      <c r="R17" s="18"/>
    </row>
    <row r="18" spans="1:20" ht="144" customHeight="1" x14ac:dyDescent="0.25">
      <c r="A18" s="360"/>
      <c r="B18" s="381"/>
      <c r="C18" s="377"/>
      <c r="D18" s="377"/>
      <c r="E18" s="385"/>
      <c r="F18" s="377"/>
      <c r="G18" s="387"/>
      <c r="H18" s="389"/>
      <c r="I18" s="434"/>
      <c r="J18" s="2" t="s">
        <v>114</v>
      </c>
      <c r="K18" s="436" t="s">
        <v>170</v>
      </c>
      <c r="L18" s="97">
        <v>8707536.5800000001</v>
      </c>
      <c r="M18" s="23">
        <f t="shared" ref="M18" si="2">N18+O18</f>
        <v>4353768.29</v>
      </c>
      <c r="N18" s="146">
        <v>4353768.29</v>
      </c>
      <c r="O18" s="81">
        <v>0</v>
      </c>
      <c r="P18" s="85">
        <f t="shared" si="1"/>
        <v>0.5</v>
      </c>
      <c r="Q18" s="439" t="s">
        <v>205</v>
      </c>
      <c r="R18" s="18"/>
    </row>
    <row r="19" spans="1:20" ht="99" customHeight="1" x14ac:dyDescent="0.25">
      <c r="A19" s="360"/>
      <c r="B19" s="381"/>
      <c r="C19" s="377"/>
      <c r="D19" s="377"/>
      <c r="E19" s="385"/>
      <c r="F19" s="377"/>
      <c r="G19" s="387"/>
      <c r="H19" s="389"/>
      <c r="I19" s="434"/>
      <c r="J19" s="2" t="s">
        <v>171</v>
      </c>
      <c r="K19" s="437"/>
      <c r="L19" s="23">
        <v>938132.81</v>
      </c>
      <c r="M19" s="23">
        <f>N19+O19</f>
        <v>938132.81</v>
      </c>
      <c r="N19" s="146">
        <v>938132.81</v>
      </c>
      <c r="O19" s="81">
        <v>0</v>
      </c>
      <c r="P19" s="85">
        <f t="shared" si="1"/>
        <v>1</v>
      </c>
      <c r="Q19" s="440"/>
      <c r="R19" s="18"/>
    </row>
    <row r="20" spans="1:20" ht="179.45" customHeight="1" x14ac:dyDescent="0.25">
      <c r="A20" s="360"/>
      <c r="B20" s="381"/>
      <c r="C20" s="377"/>
      <c r="D20" s="377"/>
      <c r="E20" s="385"/>
      <c r="F20" s="377"/>
      <c r="G20" s="387"/>
      <c r="H20" s="389"/>
      <c r="I20" s="434"/>
      <c r="J20" s="143" t="s">
        <v>172</v>
      </c>
      <c r="K20" s="437"/>
      <c r="L20" s="23">
        <f>5550633.31 +O20</f>
        <v>5550633.3099999996</v>
      </c>
      <c r="M20" s="23">
        <f>N20+O20</f>
        <v>2771962.31</v>
      </c>
      <c r="N20" s="101">
        <v>2771962.31</v>
      </c>
      <c r="O20" s="81">
        <v>0</v>
      </c>
      <c r="P20" s="85">
        <f t="shared" si="1"/>
        <v>0.49939568247213223</v>
      </c>
      <c r="Q20" s="440"/>
      <c r="R20" s="18"/>
      <c r="T20" s="18"/>
    </row>
    <row r="21" spans="1:20" ht="179.45" customHeight="1" x14ac:dyDescent="0.25">
      <c r="A21" s="379"/>
      <c r="B21" s="290"/>
      <c r="C21" s="290"/>
      <c r="D21" s="290"/>
      <c r="E21" s="290"/>
      <c r="F21" s="290"/>
      <c r="G21" s="315"/>
      <c r="H21" s="290"/>
      <c r="I21" s="435"/>
      <c r="J21" s="143" t="s">
        <v>189</v>
      </c>
      <c r="K21" s="438"/>
      <c r="L21" s="23">
        <v>28502922.390000001</v>
      </c>
      <c r="M21" s="23">
        <f>N21+O21</f>
        <v>28502922.390000001</v>
      </c>
      <c r="N21" s="101">
        <v>28502922.390000001</v>
      </c>
      <c r="O21" s="81">
        <v>0</v>
      </c>
      <c r="P21" s="85">
        <f t="shared" si="1"/>
        <v>1</v>
      </c>
      <c r="Q21" s="441"/>
      <c r="R21" s="18"/>
      <c r="T21" s="18"/>
    </row>
    <row r="22" spans="1:20" ht="265.14999999999998" customHeight="1" x14ac:dyDescent="0.25">
      <c r="A22" s="359">
        <v>38</v>
      </c>
      <c r="B22" s="362" t="s">
        <v>105</v>
      </c>
      <c r="C22" s="365" t="s">
        <v>109</v>
      </c>
      <c r="D22" s="366" t="s">
        <v>110</v>
      </c>
      <c r="E22" s="367" t="s">
        <v>111</v>
      </c>
      <c r="F22" s="366" t="s">
        <v>112</v>
      </c>
      <c r="G22" s="368">
        <v>15000000</v>
      </c>
      <c r="H22" s="362" t="s">
        <v>105</v>
      </c>
      <c r="I22" s="369"/>
      <c r="J22" s="252" t="s">
        <v>104</v>
      </c>
      <c r="K22" s="145" t="s">
        <v>115</v>
      </c>
      <c r="L22" s="23">
        <v>3456643.49</v>
      </c>
      <c r="M22" s="23">
        <f t="shared" ref="M22" si="3">N22+O22</f>
        <v>3456643.63</v>
      </c>
      <c r="N22" s="146">
        <v>3456643.63</v>
      </c>
      <c r="O22" s="81">
        <v>0</v>
      </c>
      <c r="P22" s="85">
        <f t="shared" ref="P22" si="4">M22/L22</f>
        <v>1.000000040501718</v>
      </c>
      <c r="Q22" s="1" t="s">
        <v>121</v>
      </c>
      <c r="R22" s="18"/>
    </row>
    <row r="23" spans="1:20" ht="265.14999999999998" customHeight="1" x14ac:dyDescent="0.25">
      <c r="A23" s="360"/>
      <c r="B23" s="363"/>
      <c r="C23" s="363"/>
      <c r="D23" s="363"/>
      <c r="E23" s="363"/>
      <c r="F23" s="363"/>
      <c r="G23" s="363"/>
      <c r="H23" s="363"/>
      <c r="I23" s="363"/>
      <c r="J23" s="252" t="s">
        <v>104</v>
      </c>
      <c r="K23" s="145" t="s">
        <v>200</v>
      </c>
      <c r="L23" s="23">
        <v>260741.98</v>
      </c>
      <c r="M23" s="23">
        <v>260741.98</v>
      </c>
      <c r="N23" s="254">
        <v>0</v>
      </c>
      <c r="O23" s="81">
        <v>260741.98</v>
      </c>
      <c r="P23" s="85">
        <f>M23/L23</f>
        <v>1</v>
      </c>
      <c r="Q23" s="1" t="s">
        <v>202</v>
      </c>
      <c r="R23" s="18"/>
    </row>
    <row r="24" spans="1:20" ht="88.5" customHeight="1" thickBot="1" x14ac:dyDescent="0.3">
      <c r="A24" s="361"/>
      <c r="B24" s="364"/>
      <c r="C24" s="364"/>
      <c r="D24" s="364"/>
      <c r="E24" s="364"/>
      <c r="F24" s="364"/>
      <c r="G24" s="364"/>
      <c r="H24" s="364"/>
      <c r="I24" s="364"/>
      <c r="J24" s="252" t="s">
        <v>198</v>
      </c>
      <c r="K24" s="145" t="s">
        <v>199</v>
      </c>
      <c r="L24" s="23">
        <v>4191.8500000000004</v>
      </c>
      <c r="M24" s="23">
        <v>4191.8500000000004</v>
      </c>
      <c r="N24" s="146">
        <v>4191.8500000000004</v>
      </c>
      <c r="O24" s="81">
        <v>0</v>
      </c>
      <c r="P24" s="85">
        <f>M24/L24</f>
        <v>1</v>
      </c>
      <c r="Q24" s="1" t="s">
        <v>201</v>
      </c>
      <c r="R24" s="18"/>
    </row>
    <row r="25" spans="1:20" ht="31.9" customHeight="1" thickBot="1" x14ac:dyDescent="0.3">
      <c r="A25" s="88"/>
      <c r="B25" s="89" t="s">
        <v>0</v>
      </c>
      <c r="C25" s="90"/>
      <c r="D25" s="90"/>
      <c r="E25" s="133"/>
      <c r="F25" s="134"/>
      <c r="G25" s="91">
        <f>SUM(G7:G22)</f>
        <v>1031942157.08</v>
      </c>
      <c r="H25" s="92"/>
      <c r="I25" s="135"/>
      <c r="J25" s="135"/>
      <c r="K25" s="136"/>
      <c r="L25" s="93">
        <f>SUM(L7:L24)</f>
        <v>623737279.12</v>
      </c>
      <c r="M25" s="93">
        <f>SUM(M7:M24)</f>
        <v>181616968.96999997</v>
      </c>
      <c r="N25" s="94">
        <f>SUM(N7:N24)</f>
        <v>181356226.98999998</v>
      </c>
      <c r="O25" s="95">
        <f>SUM(O7:O24)</f>
        <v>260741.98</v>
      </c>
      <c r="P25" s="96">
        <f t="shared" ref="P25" si="5">M25/L25</f>
        <v>0.29117542761951687</v>
      </c>
      <c r="Q25" s="137" t="s">
        <v>39</v>
      </c>
      <c r="R25" s="18"/>
    </row>
    <row r="26" spans="1:20" ht="30" customHeight="1" x14ac:dyDescent="0.25">
      <c r="A26" s="25"/>
      <c r="B26" s="244" t="s">
        <v>40</v>
      </c>
      <c r="C26" s="396" t="s">
        <v>41</v>
      </c>
      <c r="D26" s="396"/>
      <c r="E26" s="396"/>
      <c r="F26" s="396"/>
      <c r="G26" s="396"/>
      <c r="H26" s="396"/>
      <c r="I26" s="396"/>
      <c r="J26" s="396"/>
      <c r="K26" s="397"/>
      <c r="L26" s="148" t="s">
        <v>39</v>
      </c>
      <c r="M26" s="148" t="s">
        <v>39</v>
      </c>
      <c r="N26" s="149">
        <f>N7+N10+N11+N12+N13+N14+N15+N17+N16+N18+N19+N22+N23+N24</f>
        <v>150081342.28999999</v>
      </c>
      <c r="O26" s="150" t="s">
        <v>39</v>
      </c>
      <c r="P26" s="151" t="s">
        <v>39</v>
      </c>
      <c r="Q26" s="138" t="s">
        <v>39</v>
      </c>
    </row>
    <row r="27" spans="1:20" ht="30.75" customHeight="1" thickBot="1" x14ac:dyDescent="0.3">
      <c r="A27" s="28"/>
      <c r="B27" s="29" t="s">
        <v>40</v>
      </c>
      <c r="C27" s="390" t="s">
        <v>42</v>
      </c>
      <c r="D27" s="390"/>
      <c r="E27" s="390"/>
      <c r="F27" s="390"/>
      <c r="G27" s="390"/>
      <c r="H27" s="390"/>
      <c r="I27" s="390"/>
      <c r="J27" s="390"/>
      <c r="K27" s="391"/>
      <c r="L27" s="30" t="s">
        <v>39</v>
      </c>
      <c r="M27" s="30" t="s">
        <v>39</v>
      </c>
      <c r="N27" s="31">
        <f>N20+N21</f>
        <v>31274884.699999999</v>
      </c>
      <c r="O27" s="32">
        <f>O25</f>
        <v>260741.98</v>
      </c>
      <c r="P27" s="139" t="s">
        <v>39</v>
      </c>
      <c r="Q27" s="140" t="s">
        <v>39</v>
      </c>
    </row>
    <row r="28" spans="1:20" x14ac:dyDescent="0.25">
      <c r="A28" s="33"/>
      <c r="B28" s="34"/>
      <c r="C28" s="35"/>
      <c r="D28" s="35"/>
      <c r="E28" s="35"/>
      <c r="F28" s="35"/>
      <c r="G28" s="36"/>
      <c r="H28" s="37"/>
      <c r="I28" s="33"/>
      <c r="J28" s="33"/>
      <c r="K28" s="33"/>
      <c r="L28" s="33"/>
      <c r="M28" s="33"/>
      <c r="N28" s="38"/>
      <c r="O28" s="24"/>
      <c r="P28" s="24"/>
    </row>
    <row r="29" spans="1:20" x14ac:dyDescent="0.25">
      <c r="A29" s="39"/>
      <c r="B29" s="52"/>
      <c r="C29" s="35"/>
      <c r="D29" s="35"/>
      <c r="L29" s="141"/>
      <c r="M29" s="141"/>
      <c r="N29" s="106"/>
      <c r="O29" s="43"/>
      <c r="P29" s="44"/>
    </row>
    <row r="30" spans="1:20" ht="67.150000000000006" customHeight="1" x14ac:dyDescent="0.25">
      <c r="A30" s="33"/>
      <c r="B30" s="392"/>
      <c r="C30" s="393"/>
      <c r="D30" s="393"/>
      <c r="E30" s="393"/>
      <c r="F30" s="393"/>
      <c r="G30" s="393"/>
      <c r="H30" s="393"/>
      <c r="I30" s="393"/>
      <c r="J30" s="393"/>
      <c r="K30" s="393"/>
      <c r="L30" s="102"/>
      <c r="M30" s="103"/>
      <c r="N30" s="18"/>
      <c r="O30" s="24"/>
      <c r="P30" s="24"/>
    </row>
    <row r="31" spans="1:20" x14ac:dyDescent="0.25">
      <c r="A31" s="33"/>
      <c r="B31" s="39"/>
      <c r="C31" s="45"/>
      <c r="D31" s="45"/>
      <c r="E31" s="35"/>
      <c r="F31" s="35"/>
      <c r="G31" s="36"/>
      <c r="H31" s="37"/>
      <c r="I31" s="33"/>
      <c r="J31" s="33"/>
      <c r="K31" s="33"/>
      <c r="L31" s="33"/>
      <c r="M31" s="24"/>
      <c r="N31" s="46"/>
      <c r="O31" s="26"/>
      <c r="P31" s="24"/>
    </row>
    <row r="32" spans="1:20" x14ac:dyDescent="0.25">
      <c r="A32" s="33"/>
      <c r="B32" s="39"/>
      <c r="C32" s="45"/>
      <c r="D32" s="45"/>
      <c r="E32" s="35"/>
      <c r="F32" s="35"/>
      <c r="G32" s="36"/>
      <c r="H32" s="37"/>
      <c r="I32" s="33"/>
      <c r="J32" s="33"/>
      <c r="K32" s="33"/>
      <c r="L32" s="33"/>
      <c r="M32" s="24"/>
      <c r="N32" s="47"/>
      <c r="O32" s="26"/>
      <c r="P32" s="24"/>
    </row>
    <row r="33" spans="1:16" x14ac:dyDescent="0.25">
      <c r="A33" s="33"/>
      <c r="B33" s="39"/>
      <c r="C33" s="45"/>
      <c r="D33" s="45"/>
      <c r="E33" s="35"/>
      <c r="F33" s="35"/>
      <c r="G33" s="36"/>
      <c r="H33" s="37"/>
      <c r="I33" s="33"/>
      <c r="J33" s="33"/>
      <c r="K33" s="33"/>
      <c r="L33" s="33"/>
      <c r="M33" s="24"/>
      <c r="N33" s="48"/>
      <c r="O33" s="49"/>
      <c r="P33" s="24"/>
    </row>
    <row r="34" spans="1:16" x14ac:dyDescent="0.25">
      <c r="A34" s="33"/>
      <c r="I34" s="50"/>
      <c r="J34" s="50"/>
      <c r="K34" s="50"/>
      <c r="L34" s="51"/>
      <c r="M34" s="51"/>
      <c r="N34" s="51"/>
      <c r="O34" s="51"/>
      <c r="P34" s="51"/>
    </row>
    <row r="35" spans="1:16" x14ac:dyDescent="0.25">
      <c r="A35" s="33"/>
      <c r="I35" s="50"/>
      <c r="J35" s="50"/>
      <c r="K35" s="50"/>
      <c r="L35" s="51"/>
      <c r="M35" s="51"/>
      <c r="N35" s="51"/>
      <c r="O35" s="51"/>
      <c r="P35" s="18"/>
    </row>
    <row r="36" spans="1:16" x14ac:dyDescent="0.25">
      <c r="A36" s="33"/>
      <c r="I36" s="50"/>
      <c r="J36" s="50"/>
      <c r="K36" s="50"/>
      <c r="L36" s="51"/>
      <c r="M36" s="51"/>
      <c r="N36" s="51"/>
      <c r="O36" s="51"/>
      <c r="P36" s="18"/>
    </row>
    <row r="37" spans="1:16" x14ac:dyDescent="0.25">
      <c r="A37" s="33"/>
      <c r="I37" s="50"/>
      <c r="J37" s="50"/>
      <c r="K37" s="50"/>
      <c r="L37" s="51"/>
      <c r="M37" s="51"/>
      <c r="N37" s="51"/>
      <c r="O37" s="51"/>
      <c r="P37" s="18"/>
    </row>
    <row r="38" spans="1:16" x14ac:dyDescent="0.25">
      <c r="A38" s="33"/>
      <c r="I38" s="50"/>
      <c r="J38" s="50"/>
      <c r="K38" s="50"/>
      <c r="L38" s="51"/>
      <c r="M38" s="50"/>
      <c r="N38" s="18"/>
      <c r="O38" s="18"/>
      <c r="P38" s="18"/>
    </row>
    <row r="39" spans="1:16" x14ac:dyDescent="0.25">
      <c r="A39" s="33"/>
      <c r="I39" s="50"/>
      <c r="J39" s="50"/>
      <c r="K39" s="50"/>
      <c r="L39" s="50"/>
      <c r="M39" s="50"/>
      <c r="N39" s="18"/>
      <c r="O39" s="18"/>
      <c r="P39" s="18"/>
    </row>
    <row r="40" spans="1:16" x14ac:dyDescent="0.25">
      <c r="A40" s="33"/>
      <c r="I40" s="50"/>
      <c r="J40" s="40"/>
      <c r="K40" s="50"/>
      <c r="L40" s="50"/>
      <c r="M40" s="50"/>
      <c r="N40" s="18"/>
      <c r="O40" s="18"/>
      <c r="P40" s="18"/>
    </row>
    <row r="41" spans="1:16" x14ac:dyDescent="0.25">
      <c r="A41" s="33"/>
      <c r="I41" s="50"/>
      <c r="J41" s="40"/>
      <c r="K41" s="50"/>
      <c r="L41" s="50"/>
      <c r="M41" s="50"/>
      <c r="N41" s="18"/>
      <c r="O41" s="18"/>
      <c r="P41" s="18"/>
    </row>
    <row r="42" spans="1:16" x14ac:dyDescent="0.25">
      <c r="A42" s="33"/>
      <c r="I42" s="50"/>
      <c r="J42" s="50"/>
      <c r="K42" s="50"/>
      <c r="L42" s="50"/>
      <c r="M42" s="50"/>
      <c r="N42" s="18"/>
      <c r="O42" s="18"/>
      <c r="P42" s="18"/>
    </row>
    <row r="43" spans="1:16" x14ac:dyDescent="0.25">
      <c r="A43" s="33"/>
      <c r="I43" s="50"/>
      <c r="J43" s="50"/>
      <c r="K43" s="50"/>
      <c r="L43" s="50"/>
      <c r="M43" s="50"/>
      <c r="N43" s="18"/>
      <c r="O43" s="18"/>
      <c r="P43" s="18"/>
    </row>
    <row r="44" spans="1:16" x14ac:dyDescent="0.25">
      <c r="A44" s="33"/>
      <c r="I44" s="50"/>
      <c r="J44" s="50"/>
      <c r="K44" s="50"/>
      <c r="L44" s="50"/>
      <c r="M44" s="50"/>
      <c r="N44" s="18"/>
      <c r="O44" s="18"/>
      <c r="P44" s="18"/>
    </row>
    <row r="45" spans="1:16" x14ac:dyDescent="0.25">
      <c r="A45" s="33"/>
      <c r="I45" s="50"/>
      <c r="J45" s="50"/>
      <c r="K45" s="50"/>
      <c r="L45" s="50"/>
      <c r="M45" s="50"/>
      <c r="N45" s="18"/>
      <c r="O45" s="18"/>
      <c r="P45" s="18"/>
    </row>
    <row r="46" spans="1:16" x14ac:dyDescent="0.25">
      <c r="A46" s="33"/>
      <c r="I46" s="50"/>
      <c r="J46" s="50"/>
      <c r="K46" s="50"/>
      <c r="L46" s="50"/>
      <c r="M46" s="50"/>
      <c r="N46" s="18"/>
      <c r="O46" s="18"/>
      <c r="P46" s="18"/>
    </row>
    <row r="47" spans="1:16" x14ac:dyDescent="0.25">
      <c r="A47" s="33"/>
      <c r="I47" s="50"/>
      <c r="J47" s="50"/>
      <c r="K47" s="50"/>
      <c r="L47" s="50"/>
      <c r="M47" s="50"/>
      <c r="N47" s="18"/>
      <c r="O47" s="18"/>
      <c r="P47" s="18"/>
    </row>
    <row r="48" spans="1:16" x14ac:dyDescent="0.25">
      <c r="A48" s="33"/>
      <c r="I48" s="50"/>
      <c r="J48" s="50"/>
      <c r="K48" s="50"/>
      <c r="L48" s="50"/>
      <c r="M48" s="50"/>
      <c r="N48" s="18"/>
      <c r="O48" s="18"/>
      <c r="P48" s="18"/>
    </row>
    <row r="49" spans="1:16" x14ac:dyDescent="0.25">
      <c r="A49" s="33"/>
      <c r="I49" s="50"/>
      <c r="J49" s="50"/>
      <c r="K49" s="50"/>
      <c r="L49" s="50"/>
      <c r="M49" s="50"/>
      <c r="N49" s="18"/>
      <c r="O49" s="18"/>
      <c r="P49" s="18"/>
    </row>
    <row r="50" spans="1:16" x14ac:dyDescent="0.25">
      <c r="A50" s="33"/>
      <c r="I50" s="50"/>
      <c r="J50" s="50"/>
      <c r="K50" s="50"/>
      <c r="L50" s="50"/>
      <c r="M50" s="50"/>
      <c r="N50" s="18"/>
      <c r="O50" s="18"/>
      <c r="P50" s="18"/>
    </row>
    <row r="51" spans="1:16" x14ac:dyDescent="0.25">
      <c r="A51" s="33"/>
      <c r="I51" s="50"/>
      <c r="J51" s="50"/>
      <c r="K51" s="50"/>
      <c r="L51" s="50"/>
      <c r="M51" s="50"/>
      <c r="N51" s="18"/>
      <c r="O51" s="18"/>
      <c r="P51" s="18"/>
    </row>
    <row r="52" spans="1:16" x14ac:dyDescent="0.25">
      <c r="A52" s="33"/>
      <c r="I52" s="50"/>
      <c r="J52" s="50"/>
      <c r="K52" s="50"/>
      <c r="L52" s="50"/>
      <c r="M52" s="50"/>
      <c r="N52" s="18"/>
      <c r="O52" s="18"/>
      <c r="P52" s="18"/>
    </row>
    <row r="53" spans="1:16" x14ac:dyDescent="0.25">
      <c r="A53" s="33"/>
      <c r="I53" s="50"/>
      <c r="J53" s="50"/>
      <c r="K53" s="50"/>
      <c r="L53" s="50"/>
      <c r="M53" s="50"/>
      <c r="N53" s="18"/>
      <c r="O53" s="18"/>
      <c r="P53" s="18"/>
    </row>
    <row r="54" spans="1:16" x14ac:dyDescent="0.25">
      <c r="A54" s="33"/>
      <c r="I54" s="50"/>
      <c r="J54" s="50"/>
      <c r="K54" s="50"/>
      <c r="L54" s="50"/>
      <c r="M54" s="50"/>
      <c r="N54" s="18"/>
      <c r="O54" s="18"/>
      <c r="P54" s="18"/>
    </row>
    <row r="55" spans="1:16" x14ac:dyDescent="0.25">
      <c r="A55" s="33"/>
      <c r="I55" s="50"/>
      <c r="J55" s="50"/>
      <c r="K55" s="50"/>
      <c r="L55" s="50"/>
      <c r="M55" s="50"/>
      <c r="N55" s="18"/>
      <c r="O55" s="18"/>
      <c r="P55" s="18"/>
    </row>
    <row r="56" spans="1:16" x14ac:dyDescent="0.25">
      <c r="A56" s="33"/>
      <c r="I56" s="50"/>
      <c r="J56" s="50"/>
      <c r="K56" s="50"/>
      <c r="L56" s="50"/>
      <c r="M56" s="50"/>
      <c r="N56" s="18"/>
      <c r="O56" s="18"/>
      <c r="P56" s="18"/>
    </row>
    <row r="57" spans="1:16" x14ac:dyDescent="0.25">
      <c r="A57" s="33"/>
      <c r="I57" s="50"/>
      <c r="J57" s="50"/>
      <c r="K57" s="50"/>
      <c r="L57" s="50"/>
      <c r="M57" s="50"/>
      <c r="N57" s="18"/>
      <c r="O57" s="18"/>
      <c r="P57" s="18"/>
    </row>
    <row r="58" spans="1:16" x14ac:dyDescent="0.25">
      <c r="A58" s="33"/>
      <c r="I58" s="50"/>
      <c r="J58" s="50"/>
      <c r="K58" s="50"/>
      <c r="L58" s="50"/>
      <c r="M58" s="50"/>
      <c r="N58" s="18"/>
      <c r="O58" s="18"/>
      <c r="P58" s="18"/>
    </row>
    <row r="59" spans="1:16" x14ac:dyDescent="0.25">
      <c r="A59" s="33"/>
      <c r="I59" s="50"/>
      <c r="J59" s="50"/>
      <c r="K59" s="50"/>
      <c r="L59" s="50"/>
      <c r="M59" s="50"/>
      <c r="N59" s="18"/>
      <c r="O59" s="18"/>
      <c r="P59" s="18"/>
    </row>
    <row r="60" spans="1:16" x14ac:dyDescent="0.25">
      <c r="A60" s="33"/>
      <c r="I60" s="50"/>
      <c r="J60" s="50"/>
      <c r="K60" s="50"/>
      <c r="L60" s="50"/>
      <c r="M60" s="50"/>
      <c r="N60" s="18"/>
      <c r="O60" s="18"/>
      <c r="P60" s="18"/>
    </row>
    <row r="61" spans="1:16" x14ac:dyDescent="0.25">
      <c r="A61" s="33"/>
      <c r="I61" s="50"/>
      <c r="J61" s="50"/>
      <c r="K61" s="50"/>
      <c r="L61" s="50"/>
      <c r="M61" s="50"/>
      <c r="N61" s="18"/>
      <c r="O61" s="18"/>
      <c r="P61" s="18"/>
    </row>
    <row r="62" spans="1:16" x14ac:dyDescent="0.25">
      <c r="A62" s="33"/>
      <c r="I62" s="50"/>
      <c r="J62" s="50"/>
      <c r="K62" s="50"/>
      <c r="L62" s="50"/>
      <c r="M62" s="50"/>
      <c r="N62" s="18"/>
      <c r="O62" s="18"/>
      <c r="P62" s="18"/>
    </row>
    <row r="63" spans="1:16" x14ac:dyDescent="0.25">
      <c r="A63" s="33"/>
      <c r="I63" s="50"/>
      <c r="J63" s="50"/>
      <c r="K63" s="50"/>
      <c r="L63" s="50"/>
      <c r="M63" s="50"/>
      <c r="N63" s="18"/>
      <c r="O63" s="18"/>
      <c r="P63" s="18"/>
    </row>
    <row r="64" spans="1:16" x14ac:dyDescent="0.25">
      <c r="A64" s="33"/>
      <c r="I64" s="50"/>
      <c r="J64" s="50"/>
      <c r="K64" s="50"/>
      <c r="L64" s="50"/>
      <c r="M64" s="50"/>
      <c r="N64" s="18"/>
      <c r="O64" s="18"/>
      <c r="P64" s="18"/>
    </row>
    <row r="65" spans="1:16" x14ac:dyDescent="0.25">
      <c r="A65" s="33"/>
      <c r="I65" s="50"/>
      <c r="J65" s="50"/>
      <c r="K65" s="50"/>
      <c r="L65" s="50"/>
      <c r="M65" s="50"/>
      <c r="N65" s="18"/>
      <c r="O65" s="18"/>
      <c r="P65" s="18"/>
    </row>
    <row r="66" spans="1:16" x14ac:dyDescent="0.25">
      <c r="A66" s="33"/>
      <c r="I66" s="50"/>
      <c r="J66" s="50"/>
      <c r="K66" s="50"/>
      <c r="L66" s="50"/>
      <c r="M66" s="50"/>
      <c r="N66" s="18"/>
      <c r="O66" s="18"/>
      <c r="P66" s="18"/>
    </row>
    <row r="67" spans="1:16" x14ac:dyDescent="0.25">
      <c r="A67" s="33"/>
      <c r="I67" s="50"/>
      <c r="J67" s="50"/>
      <c r="K67" s="50"/>
      <c r="L67" s="50"/>
      <c r="M67" s="50"/>
      <c r="N67" s="18"/>
      <c r="O67" s="18"/>
      <c r="P67" s="18"/>
    </row>
    <row r="68" spans="1:16" x14ac:dyDescent="0.25">
      <c r="A68" s="33"/>
      <c r="I68" s="50"/>
      <c r="J68" s="50"/>
      <c r="K68" s="50"/>
      <c r="L68" s="50"/>
      <c r="M68" s="50"/>
      <c r="N68" s="18"/>
      <c r="O68" s="18"/>
      <c r="P68" s="18"/>
    </row>
    <row r="69" spans="1:16" x14ac:dyDescent="0.25">
      <c r="A69" s="33"/>
      <c r="I69" s="50"/>
      <c r="J69" s="50"/>
      <c r="K69" s="50"/>
      <c r="L69" s="50"/>
      <c r="M69" s="50"/>
      <c r="N69" s="18"/>
      <c r="O69" s="18"/>
      <c r="P69" s="18"/>
    </row>
    <row r="70" spans="1:16" x14ac:dyDescent="0.25">
      <c r="I70" s="50"/>
      <c r="J70" s="50"/>
      <c r="K70" s="50"/>
      <c r="L70" s="50"/>
      <c r="M70" s="50"/>
      <c r="N70" s="18"/>
      <c r="O70" s="18"/>
      <c r="P70" s="18"/>
    </row>
    <row r="71" spans="1:16" x14ac:dyDescent="0.25">
      <c r="I71" s="50"/>
      <c r="J71" s="50"/>
      <c r="K71" s="50"/>
      <c r="L71" s="50"/>
      <c r="M71" s="50"/>
      <c r="N71" s="18"/>
      <c r="O71" s="18"/>
      <c r="P71" s="18"/>
    </row>
    <row r="72" spans="1:16" x14ac:dyDescent="0.25">
      <c r="I72" s="50"/>
      <c r="J72" s="50"/>
      <c r="K72" s="50"/>
      <c r="L72" s="50"/>
      <c r="M72" s="50"/>
      <c r="N72" s="18"/>
      <c r="O72" s="18"/>
      <c r="P72" s="18"/>
    </row>
    <row r="73" spans="1:16" x14ac:dyDescent="0.25">
      <c r="I73" s="50"/>
      <c r="J73" s="50"/>
      <c r="K73" s="50"/>
      <c r="L73" s="50"/>
      <c r="M73" s="50"/>
      <c r="N73" s="18"/>
      <c r="O73" s="18"/>
      <c r="P73" s="18"/>
    </row>
    <row r="74" spans="1:16" x14ac:dyDescent="0.25">
      <c r="I74" s="50"/>
      <c r="J74" s="50"/>
      <c r="K74" s="50"/>
      <c r="L74" s="50"/>
      <c r="M74" s="50"/>
      <c r="N74" s="18"/>
      <c r="O74" s="18"/>
      <c r="P74" s="18"/>
    </row>
    <row r="75" spans="1:16" x14ac:dyDescent="0.25">
      <c r="I75" s="50"/>
      <c r="J75" s="50"/>
      <c r="K75" s="50"/>
      <c r="L75" s="50"/>
      <c r="M75" s="50"/>
      <c r="N75" s="18"/>
      <c r="O75" s="18"/>
      <c r="P75" s="18"/>
    </row>
    <row r="76" spans="1:16" x14ac:dyDescent="0.25">
      <c r="I76" s="50"/>
      <c r="J76" s="50"/>
      <c r="K76" s="50"/>
      <c r="L76" s="50"/>
      <c r="M76" s="50"/>
      <c r="N76" s="18"/>
      <c r="O76" s="18"/>
      <c r="P76" s="18"/>
    </row>
    <row r="77" spans="1:16" x14ac:dyDescent="0.25">
      <c r="I77" s="50"/>
      <c r="J77" s="50"/>
      <c r="K77" s="50"/>
      <c r="L77" s="50"/>
      <c r="M77" s="50"/>
      <c r="N77" s="18"/>
      <c r="O77" s="18"/>
      <c r="P77" s="18"/>
    </row>
    <row r="78" spans="1:16" x14ac:dyDescent="0.25">
      <c r="I78" s="50"/>
      <c r="J78" s="50"/>
      <c r="K78" s="50"/>
      <c r="L78" s="50"/>
      <c r="M78" s="50"/>
      <c r="N78" s="18"/>
      <c r="O78" s="18"/>
      <c r="P78" s="18"/>
    </row>
    <row r="79" spans="1:16" x14ac:dyDescent="0.25">
      <c r="I79" s="50"/>
      <c r="J79" s="50"/>
      <c r="K79" s="50"/>
      <c r="L79" s="50"/>
      <c r="M79" s="50"/>
      <c r="N79" s="18"/>
      <c r="O79" s="18"/>
      <c r="P79" s="18"/>
    </row>
    <row r="80" spans="1:16" x14ac:dyDescent="0.25">
      <c r="I80" s="50"/>
      <c r="J80" s="50"/>
      <c r="K80" s="50"/>
      <c r="L80" s="50"/>
      <c r="M80" s="50"/>
    </row>
    <row r="81" spans="9:13" x14ac:dyDescent="0.25">
      <c r="I81" s="50"/>
      <c r="J81" s="50"/>
      <c r="K81" s="50"/>
      <c r="L81" s="50"/>
      <c r="M81" s="50"/>
    </row>
    <row r="82" spans="9:13" x14ac:dyDescent="0.25">
      <c r="I82" s="50"/>
      <c r="J82" s="50"/>
      <c r="K82" s="50"/>
      <c r="L82" s="50"/>
      <c r="M82" s="50"/>
    </row>
    <row r="83" spans="9:13" x14ac:dyDescent="0.25">
      <c r="I83" s="50"/>
      <c r="J83" s="50"/>
      <c r="K83" s="50"/>
      <c r="L83" s="50"/>
      <c r="M83" s="50"/>
    </row>
    <row r="84" spans="9:13" x14ac:dyDescent="0.25">
      <c r="I84" s="50"/>
      <c r="J84" s="50"/>
      <c r="K84" s="50"/>
      <c r="L84" s="50"/>
      <c r="M84" s="50"/>
    </row>
    <row r="85" spans="9:13" x14ac:dyDescent="0.25">
      <c r="I85" s="50"/>
      <c r="J85" s="50"/>
      <c r="K85" s="50"/>
      <c r="L85" s="50"/>
      <c r="M85" s="50"/>
    </row>
    <row r="86" spans="9:13" x14ac:dyDescent="0.25">
      <c r="I86" s="50"/>
      <c r="J86" s="50"/>
      <c r="K86" s="50"/>
      <c r="L86" s="50"/>
      <c r="M86" s="50"/>
    </row>
  </sheetData>
  <autoFilter ref="A6:Q27"/>
  <mergeCells count="82">
    <mergeCell ref="I17:I21"/>
    <mergeCell ref="K18:K21"/>
    <mergeCell ref="Q18:Q21"/>
    <mergeCell ref="M4:O4"/>
    <mergeCell ref="P4:P5"/>
    <mergeCell ref="Q4:Q5"/>
    <mergeCell ref="L4:L5"/>
    <mergeCell ref="O13:O14"/>
    <mergeCell ref="P13:P14"/>
    <mergeCell ref="Q13:Q14"/>
    <mergeCell ref="M13:M14"/>
    <mergeCell ref="O7:O9"/>
    <mergeCell ref="P7:P9"/>
    <mergeCell ref="Q7:Q9"/>
    <mergeCell ref="L7:L9"/>
    <mergeCell ref="M7:M9"/>
    <mergeCell ref="N7:N9"/>
    <mergeCell ref="A4:A5"/>
    <mergeCell ref="B4:B5"/>
    <mergeCell ref="C4:C5"/>
    <mergeCell ref="D4:D5"/>
    <mergeCell ref="E4:E5"/>
    <mergeCell ref="K13:K14"/>
    <mergeCell ref="L13:L14"/>
    <mergeCell ref="G13:G14"/>
    <mergeCell ref="F4:F5"/>
    <mergeCell ref="F7:F12"/>
    <mergeCell ref="G7:G12"/>
    <mergeCell ref="H7:H12"/>
    <mergeCell ref="I7:I12"/>
    <mergeCell ref="G4:G5"/>
    <mergeCell ref="H4:H5"/>
    <mergeCell ref="I4:I5"/>
    <mergeCell ref="J4:J5"/>
    <mergeCell ref="K4:K5"/>
    <mergeCell ref="J7:J9"/>
    <mergeCell ref="K7:K9"/>
    <mergeCell ref="L15:L16"/>
    <mergeCell ref="A15:A16"/>
    <mergeCell ref="B15:B16"/>
    <mergeCell ref="C15:C16"/>
    <mergeCell ref="D15:D16"/>
    <mergeCell ref="E15:E16"/>
    <mergeCell ref="G15:G16"/>
    <mergeCell ref="H15:H16"/>
    <mergeCell ref="C27:K27"/>
    <mergeCell ref="B30:K30"/>
    <mergeCell ref="A13:A14"/>
    <mergeCell ref="B13:B14"/>
    <mergeCell ref="C13:C14"/>
    <mergeCell ref="D13:D14"/>
    <mergeCell ref="E13:E14"/>
    <mergeCell ref="F13:F14"/>
    <mergeCell ref="I13:I14"/>
    <mergeCell ref="H13:H14"/>
    <mergeCell ref="C26:K26"/>
    <mergeCell ref="F15:F16"/>
    <mergeCell ref="F17:F21"/>
    <mergeCell ref="I15:I16"/>
    <mergeCell ref="K15:K16"/>
    <mergeCell ref="J13:J14"/>
    <mergeCell ref="F22:F24"/>
    <mergeCell ref="G22:G24"/>
    <mergeCell ref="H22:H24"/>
    <mergeCell ref="I22:I24"/>
    <mergeCell ref="A7:A12"/>
    <mergeCell ref="B7:B12"/>
    <mergeCell ref="C7:C12"/>
    <mergeCell ref="D7:D12"/>
    <mergeCell ref="E7:E12"/>
    <mergeCell ref="A17:A21"/>
    <mergeCell ref="B17:B21"/>
    <mergeCell ref="C17:C21"/>
    <mergeCell ref="D17:D21"/>
    <mergeCell ref="E17:E21"/>
    <mergeCell ref="G17:G21"/>
    <mergeCell ref="H17:H21"/>
    <mergeCell ref="A22:A24"/>
    <mergeCell ref="B22:B24"/>
    <mergeCell ref="C22:C24"/>
    <mergeCell ref="D22:D24"/>
    <mergeCell ref="E22:E24"/>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3. 2024</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597302E12BEA74FA9B249EF92E902C5" ma:contentTypeVersion="0" ma:contentTypeDescription="Vytvořit nový dokument" ma:contentTypeScope="" ma:versionID="d55cd6921a7ba22b8ce528b10a83a3f1">
  <xsd:schema xmlns:xsd="http://www.w3.org/2001/XMLSchema" xmlns:p="http://schemas.microsoft.com/office/2006/metadata/properties" targetNamespace="http://schemas.microsoft.com/office/2006/metadata/properties" ma:root="true" ma:fieldsID="6e09d84638f9847586fe3e45fca291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0908836-A44B-4D5E-A635-DA47F139A9B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27796A6A-E294-4511-A362-8BA68DF61B5E}">
  <ds:schemaRefs>
    <ds:schemaRef ds:uri="http://schemas.microsoft.com/sharepoint/v3/contenttype/forms"/>
  </ds:schemaRefs>
</ds:datastoreItem>
</file>

<file path=customXml/itemProps3.xml><?xml version="1.0" encoding="utf-8"?>
<ds:datastoreItem xmlns:ds="http://schemas.openxmlformats.org/officeDocument/2006/customXml" ds:itemID="{A3B95DC9-171B-40EE-862B-AC2131EC7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2024-03-19T07:52:47Z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0x0101004597302E12BEA74FA9B249EF92E902C5</vt:lpwstr>
  </property>
</Properties>
</file>