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3250" windowHeight="12570" activeTab="2"/>
  </bookViews>
  <sheets>
    <sheet name="Nový přehled RKK" sheetId="100" r:id="rId1"/>
    <sheet name="KK_sledování " sheetId="104" r:id="rId2"/>
    <sheet name="PO_sledování" sheetId="89" r:id="rId3"/>
  </sheets>
  <definedNames>
    <definedName name="_xlnm._FilterDatabase" localSheetId="1" hidden="1">'KK_sledování '!$A$6:$Q$23</definedName>
    <definedName name="_xlnm._FilterDatabase" localSheetId="2" hidden="1">PO_sledování!$A$6:$Q$25</definedName>
    <definedName name="dv" localSheetId="1">#REF!</definedName>
    <definedName name="dv">#REF!</definedName>
    <definedName name="FI" localSheetId="1">#REF!</definedName>
    <definedName name="FI">#REF!</definedName>
    <definedName name="FO" localSheetId="1">#REF!</definedName>
    <definedName name="FO">#REF!</definedName>
    <definedName name="KK">#REF!</definedName>
    <definedName name="_xlnm.Print_Titles" localSheetId="1">'KK_sledování '!$4:$6</definedName>
    <definedName name="_xlnm.Print_Titles" localSheetId="2">PO_sledování!$4:$6</definedName>
    <definedName name="nov" localSheetId="1">#REF!</definedName>
    <definedName name="nov">#REF!</definedName>
    <definedName name="novy" localSheetId="1">#REF!</definedName>
    <definedName name="novy">#REF!</definedName>
    <definedName name="nový">#REF!</definedName>
    <definedName name="sled">#REF!</definedName>
    <definedName name="SMLproMMR" localSheetId="1">#REF!</definedName>
    <definedName name="SMLproMMR">#REF!</definedName>
  </definedNames>
  <calcPr calcId="191029"/>
</workbook>
</file>

<file path=xl/calcChain.xml><?xml version="1.0" encoding="utf-8"?>
<calcChain xmlns="http://schemas.openxmlformats.org/spreadsheetml/2006/main">
  <c r="N21" i="104" l="1"/>
  <c r="N22" i="104"/>
  <c r="N25" i="89" l="1"/>
  <c r="M21" i="89"/>
  <c r="P21" i="89" s="1"/>
  <c r="L21" i="104" l="1"/>
  <c r="P17" i="104"/>
  <c r="O21" i="104" l="1"/>
  <c r="O23" i="104" s="1"/>
  <c r="P18" i="104"/>
  <c r="N24" i="89" l="1"/>
  <c r="G21" i="104" l="1"/>
  <c r="P19" i="104"/>
  <c r="P16" i="104"/>
  <c r="M20" i="104"/>
  <c r="M21" i="104" s="1"/>
  <c r="P20" i="104" l="1"/>
  <c r="P14" i="104" l="1"/>
  <c r="D17" i="100" l="1"/>
  <c r="D18" i="100"/>
  <c r="D7" i="100"/>
  <c r="P15" i="104"/>
  <c r="M12" i="104"/>
  <c r="P12" i="104" s="1"/>
  <c r="M11" i="104"/>
  <c r="P11" i="104" s="1"/>
  <c r="M9" i="104"/>
  <c r="P9" i="104" s="1"/>
  <c r="M7" i="104"/>
  <c r="P7" i="104" l="1"/>
  <c r="P21" i="104" l="1"/>
  <c r="D8" i="100"/>
  <c r="L20" i="89" l="1"/>
  <c r="D16" i="100" l="1"/>
  <c r="D9" i="100" l="1"/>
  <c r="D10" i="100" s="1"/>
  <c r="E18" i="100"/>
  <c r="F18" i="100" s="1"/>
  <c r="E17" i="100"/>
  <c r="F17" i="100" s="1"/>
  <c r="M22" i="89" l="1"/>
  <c r="P22" i="89" s="1"/>
  <c r="M19" i="89" l="1"/>
  <c r="P19" i="89" s="1"/>
  <c r="M17" i="89" l="1"/>
  <c r="M20" i="89" l="1"/>
  <c r="P20" i="89" s="1"/>
  <c r="M18" i="89"/>
  <c r="P18" i="89" s="1"/>
  <c r="N23" i="89" l="1"/>
  <c r="L23" i="89"/>
  <c r="E7" i="100" s="1"/>
  <c r="G23" i="89"/>
  <c r="M16" i="89"/>
  <c r="M15" i="89"/>
  <c r="M13" i="89"/>
  <c r="P13" i="89" s="1"/>
  <c r="M12" i="89"/>
  <c r="P12" i="89" s="1"/>
  <c r="M11" i="89"/>
  <c r="P11" i="89" s="1"/>
  <c r="M10" i="89"/>
  <c r="P10" i="89" s="1"/>
  <c r="M7" i="89"/>
  <c r="P7" i="89" l="1"/>
  <c r="M23" i="89"/>
  <c r="E8" i="100" s="1"/>
  <c r="P15" i="89"/>
  <c r="E16" i="100" l="1"/>
  <c r="F8" i="100"/>
  <c r="E9" i="100"/>
  <c r="E10" i="100" s="1"/>
  <c r="F7" i="100"/>
  <c r="F16" i="100" l="1"/>
  <c r="F9" i="100"/>
  <c r="F10" i="100" s="1"/>
  <c r="P23" i="89" l="1"/>
  <c r="O23" i="89"/>
  <c r="P17" i="89"/>
  <c r="O25" i="89" l="1"/>
  <c r="E19" i="100" s="1"/>
  <c r="D19" i="100" l="1"/>
  <c r="F19" i="100" s="1"/>
</calcChain>
</file>

<file path=xl/sharedStrings.xml><?xml version="1.0" encoding="utf-8"?>
<sst xmlns="http://schemas.openxmlformats.org/spreadsheetml/2006/main" count="298" uniqueCount="201">
  <si>
    <t>CELKEM</t>
  </si>
  <si>
    <t xml:space="preserve">Celkový objem projektu </t>
  </si>
  <si>
    <t xml:space="preserve">Původní finanční postih za zjištěné pochybení </t>
  </si>
  <si>
    <t>Specifikace finančního postihu</t>
  </si>
  <si>
    <t>Identifikované zjištění</t>
  </si>
  <si>
    <t>KSÚS, p.o.</t>
  </si>
  <si>
    <t xml:space="preserve">Projekt revitalizace Centra vzdělávání ISŠTE Sokolov
CZ.1.09/1.3.00/18.00376 </t>
  </si>
  <si>
    <t>Název a registrační číslo projektu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</si>
  <si>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</si>
  <si>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</si>
  <si>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</si>
  <si>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</si>
  <si>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</si>
  <si>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</si>
  <si>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</si>
  <si>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</si>
  <si>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</si>
  <si>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</si>
  <si>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</si>
  <si>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</si>
  <si>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</si>
  <si>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</si>
  <si>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</si>
  <si>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</si>
  <si>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</si>
  <si>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</si>
  <si>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</si>
  <si>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</si>
  <si>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</si>
  <si>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</si>
  <si>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</si>
  <si>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</si>
  <si>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</si>
  <si>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</si>
  <si>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</si>
  <si>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</si>
  <si>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</si>
  <si>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</si>
  <si>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Střední průmyslová škola Ostrov</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</si>
  <si>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</si>
  <si>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</si>
  <si>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</si>
  <si>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</si>
  <si>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</si>
  <si>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</si>
  <si>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</si>
  <si>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</si>
  <si>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</si>
  <si>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</si>
  <si>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</si>
  <si>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</si>
  <si>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</si>
  <si>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</si>
  <si>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</si>
  <si>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</si>
  <si>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</si>
  <si>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</si>
  <si>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</si>
  <si>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</si>
  <si>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</si>
  <si>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</si>
  <si>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</si>
  <si>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</si>
  <si>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</si>
  <si>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</si>
  <si>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</si>
  <si>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</si>
  <si>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</si>
  <si>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</si>
  <si>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</si>
  <si>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</si>
  <si>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</si>
  <si>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</si>
  <si>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</si>
  <si>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</si>
  <si>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ROP 
92,5% 
7,5%</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</si>
  <si>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</si>
  <si>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</si>
  <si>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</si>
  <si>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</si>
  <si>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</si>
  <si>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</si>
  <si>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</si>
  <si>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</si>
  <si>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</si>
  <si>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</si>
  <si>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</si>
  <si>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</si>
  <si>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</si>
  <si>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</si>
  <si>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</si>
  <si>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</si>
  <si>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</si>
  <si>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</si>
  <si>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Vyčíslení úspěchu v uskutečněné obraně v Kč a v %</t>
  </si>
  <si>
    <t>Rozdíl mezi původní výši vyměřených finančních postihů a konečnou výši finančního postihu po uskutečněné právní obraně.</t>
  </si>
  <si>
    <t>VŘ 006 - Zajištění technického dozoru - diskriminační požadavek k prokázání kvalifikačního předpokladu (viz PV 3/2017 - odvod 25%, tj. 823.671,- Kč)</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</si>
  <si>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</si>
  <si>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</si>
  <si>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penále vyměřené k platebnímu výměru č. 3/2017 ze dne 16.3.2017</t>
  </si>
  <si>
    <t>pochybení ve 2 veřejných zakázkách -netransparentní hodnotící kritéria; netransparentní hodnocení nabídek; netransparentní a diskriminační hodnotící kritéria</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</si>
  <si>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</si>
  <si>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</si>
  <si>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</si>
  <si>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</si>
  <si>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 xml:space="preserve">MŠMT 
krácení dotace </t>
  </si>
  <si>
    <t>CRR
krácení dotace</t>
  </si>
  <si>
    <t>Muzeum Sokolov, p.o. KK</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</si>
  <si>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</si>
  <si>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</si>
  <si>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</si>
  <si>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</si>
  <si>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</si>
  <si>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</si>
  <si>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</si>
  <si>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</si>
  <si>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</si>
  <si>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</si>
  <si>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region</t>
  </si>
  <si>
    <t>1.1.2021 - 31.12.2022</t>
  </si>
  <si>
    <t>Podpora činnosti Regionální stálé konference a programu RE:START v Karlovarském kraji II.
CZ.08.1.125/0.0/0.0/15_003/0000261</t>
  </si>
  <si>
    <t>OŘP/ORR</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</si>
  <si>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</si>
  <si>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</si>
  <si>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</si>
  <si>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t>ISŠTE Sokolov, p.o.</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</si>
  <si>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dne 29.12.2022 uhradilo náklady řízení KK 3.000 Kč, MF podalo dne 12.12.2022 kasaci, dne 23.12.2022 doručena Informace o řízení č.j. 8Afs273/2022-12 ze dne 23.12.2022, dne 2.1.2023 odesláno Vyjádření k informaci
</t>
    </r>
    <r>
      <rPr>
        <b/>
        <sz val="11"/>
        <rFont val="Calibri"/>
        <family val="2"/>
        <charset val="238"/>
        <scheme val="minor"/>
      </rPr>
      <t>OČEKÁVÁME ROZHODNUTÍ NSS O PODÁNÉ KASAČNÍ STÍŽNOSTI MF</t>
    </r>
  </si>
  <si>
    <r>
      <t xml:space="preserve">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
</t>
    </r>
    <r>
      <rPr>
        <b/>
        <sz val="11"/>
        <rFont val="Calibri"/>
        <family val="2"/>
        <charset val="238"/>
        <scheme val="minor"/>
      </rPr>
      <t>KONEČNÝ STAV</t>
    </r>
  </si>
  <si>
    <t>Původní finanční postih za zjištěné pochybení u aktuálně sledovaných projektů</t>
  </si>
  <si>
    <t>Aktuální výše sledovaných finančních postihů po uskutečněné právní obraně</t>
  </si>
  <si>
    <t xml:space="preserve">Celkové částka v Kč 
za všechny projekty </t>
  </si>
  <si>
    <t>ř.1</t>
  </si>
  <si>
    <t>ř.2</t>
  </si>
  <si>
    <t>ř.3</t>
  </si>
  <si>
    <t>ř.4</t>
  </si>
  <si>
    <t>Aktuálně sledované finanční postihy u projektů</t>
  </si>
  <si>
    <t>Vysvětlení k tabulkám:</t>
  </si>
  <si>
    <t>Finanční postih</t>
  </si>
  <si>
    <t>Aktuální výše finančního postihu</t>
  </si>
  <si>
    <t>uhrazené platební výměry, pokuty, provedené krácení dotace nebo její vrácení</t>
  </si>
  <si>
    <t>Uhrazené platební výměry (PV), pokuty, provedené krácení dotace nebo její vrácení</t>
  </si>
  <si>
    <t>neuhrazeno - platební výměry a rozhodnutí nenabyly právní moci</t>
  </si>
  <si>
    <t>maximální možný očekávaný finanční postih - finanční postih není dosud vyměřen</t>
  </si>
  <si>
    <t>Maximální možný očekávaný finanční postih - finanční postih není dosud vyměřen</t>
  </si>
  <si>
    <t>U zjištěných pochybení není ukončen kontrola, není k dispozici konečná zpráva z auditu operace, nebylo zahájeno nebo probíhá daňové řízení nebo správní řízení na ÚOHS. Předpokládané částka finančního postihu nemusí být konečná.</t>
  </si>
  <si>
    <r>
      <t xml:space="preserve">Částka odpovídá skutečně uhrazeným částkám dle pravomocných platebních výměrů a rozhodnutí o pokutě nebo krácené dotaci či jejím vrácené části. Odvod/pokuta je uhrazena až v okamžiku nabytí právní moci platebního výměru/rozhodnutí o pokutě </t>
    </r>
    <r>
      <rPr>
        <sz val="10"/>
        <color rgb="FF00B050"/>
        <rFont val="Calibri"/>
        <family val="2"/>
        <charset val="238"/>
        <scheme val="minor"/>
      </rPr>
      <t xml:space="preserve">(zelená barva v příloze č. 1 a 2 a tabulkách). </t>
    </r>
    <r>
      <rPr>
        <sz val="10"/>
        <color rgb="FF7030A0"/>
        <rFont val="Calibri"/>
        <family val="2"/>
        <charset val="238"/>
        <scheme val="minor"/>
      </rPr>
      <t xml:space="preserve">Dosud neuhrazené platební výměry/rozhodnutí o pokutě, které nenabyly právní moci, nemusejí být konečné (fialová barva v příloze č. 1 a č. 2 a tabulkách. </t>
    </r>
  </si>
  <si>
    <t>Jedná se o krácení dotace, odvody za porušení rozpočtové kázně, penále, výzvy k vrácení dotace nebo její části (částka v Kč odpovídá částce dotace, kterou by příjemce obdržel dle rozhodnutí o dotaci) a pokuty Úřadu pro ochranu hospodářské soutěže (ÚOHS).</t>
  </si>
  <si>
    <t>Výše původního finančního postihu za identifikované pochybení na základě protokolu z kontroly, zprávy z auditu operace nebo rozhodnutí o pokutě, případně jiných dokumentů. Proti kontrolním zjištěním byly příjemci dotace podávány námitky nebo stanoviska apod. Částka se vztahuje pouze k dotaci a nejedná se o konečnou částku finančního postihu.</t>
  </si>
  <si>
    <t>Finanční postih pro uskutečněné právní obraně. V případě sledovaných finančních postihů se nemusí jednat o konečnou částku finančního postihu - dosud neukončený soudní spor nebo očekávání rozhodnutí o prominutí.</t>
  </si>
  <si>
    <t>Projekty
 Karlovarského kraje (KK)</t>
  </si>
  <si>
    <t>Projekty 
příspěvkových organizací (PO)</t>
  </si>
  <si>
    <t xml:space="preserve">Aktuální výše sledovaných finančních postihů dle jejich úhrady </t>
  </si>
  <si>
    <t>•</t>
  </si>
  <si>
    <t>Úspěch uskutečněné obrany v %  u aktuálně sledovaných finančních postihů (ř. 3/ ř. 1)</t>
  </si>
  <si>
    <r>
      <t xml:space="preserve">Aktuální výše sledovaných finančních postihů po uskutečněné právní obraně - </t>
    </r>
    <r>
      <rPr>
        <sz val="11"/>
        <color theme="1"/>
        <rFont val="Calibri"/>
        <family val="2"/>
        <scheme val="minor"/>
      </rPr>
      <t>viz ř. 2 tabulky č.1</t>
    </r>
  </si>
  <si>
    <t>Přehled finančních postihů (odvodů, korekcí a pokut) u projektů spolufinancovaných z EU a jiných zdrojů od roku 2008</t>
  </si>
  <si>
    <r>
      <t xml:space="preserve">Tabulka č. 1 - Aktuálně sledované finanční postihy - </t>
    </r>
    <r>
      <rPr>
        <sz val="11"/>
        <rFont val="Calibri"/>
        <family val="2"/>
        <charset val="238"/>
        <scheme val="minor"/>
      </rPr>
      <t>podrobněji Příloha č. 1 (KK) a Příloha č. 2 (PO)</t>
    </r>
  </si>
  <si>
    <r>
      <t>Tabulka č. 2 - Aktuálně sledované finanční postihy dle jejich úhrady</t>
    </r>
    <r>
      <rPr>
        <sz val="11"/>
        <rFont val="Calibri"/>
        <family val="2"/>
        <charset val="238"/>
        <scheme val="minor"/>
      </rPr>
      <t xml:space="preserve"> - podrobněji Příloha č. 1 (KK) a Příloha č. 2 (PO)</t>
    </r>
  </si>
  <si>
    <r>
      <t xml:space="preserve">Vyčíslení úspěchu v uskutečněné obraně v Kč u aktuálně sledovaných finančních postihů </t>
    </r>
    <r>
      <rPr>
        <b/>
        <i/>
        <sz val="11"/>
        <rFont val="Calibri"/>
        <family val="2"/>
        <charset val="238"/>
        <scheme val="minor"/>
      </rPr>
      <t>(ř. 1 - ř. 2)</t>
    </r>
  </si>
  <si>
    <t xml:space="preserve">VZ na stavební práce "Realizace stavby CLP"- široké vymezení předmětu veřejné zakázky.
</t>
  </si>
  <si>
    <t>Příloha č. 1</t>
  </si>
  <si>
    <r>
      <t xml:space="preserve">Dne 1.9.2016 doručeno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dne 6.12.2022 obdržel KK Informaci o úředních osobách č.j. MF-6950/2019/1203-3 ze dne 6.12.2022, dne 9.1.2023 odeslal KK Vyjádření k Informaci o zjištěných skutečnostech MF č.j. KK/11/HK/23 ze dne 9.1.2023, dne 16.1.2023 obdržel KK Rozhodnutí MF č.j. MF-6836/2019/1203-9-odvolání zamítlo a PV č. 17/2018 č.j. RRSZ 3984/2018 ze dne 26.6.2018 na odvod ve výši 19.278.653 Kč potvrdilo, dne 19.1.2023 KK PV uhradil na bankovní účet FÚ pro KK.
</t>
    </r>
    <r>
      <rPr>
        <b/>
        <sz val="11"/>
        <rFont val="Calibri"/>
        <family val="2"/>
        <charset val="238"/>
        <scheme val="minor"/>
      </rPr>
      <t>KONEČNÝ STAV - BUDE PŘEDÁNO K VYMÁHÁNÍ NA OLP</t>
    </r>
    <r>
      <rPr>
        <sz val="11"/>
        <rFont val="Calibri"/>
        <family val="2"/>
        <charset val="238"/>
        <scheme val="minor"/>
      </rPr>
      <t xml:space="preserve">
</t>
    </r>
  </si>
  <si>
    <t>Podpora vybraných služeb sociální prevence II
CZ.03.2.60/0.0/0.0/15_005/0015040</t>
  </si>
  <si>
    <t>1.9.2016 - 30.10.2022</t>
  </si>
  <si>
    <t>sociální</t>
  </si>
  <si>
    <t>Patrik Pizinger</t>
  </si>
  <si>
    <t>Nezpůsobilé výdaje vč. nepřímých nákladů - výdaje za pronájem kanceláře leden-prosinec 2021 - statutární orgán 15.přední hlídky Royal Rangers Mariánské Lázně uzavřel smlouvu o nájmu jako pronajímatel i jako spoluvlastník nemovitosti</t>
  </si>
  <si>
    <t>OŠMT</t>
  </si>
  <si>
    <t>Implementace Krajského akčního plánu 2 v Karlovarském kraji
CZ.02.3.68/0.0/0.0/19_078/0017823</t>
  </si>
  <si>
    <t>Zaměstnanost
95%
5%</t>
  </si>
  <si>
    <t>Technická pomoc
85%
15%</t>
  </si>
  <si>
    <t>OŘP/OSV</t>
  </si>
  <si>
    <r>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t>
    </r>
    <r>
      <rPr>
        <b/>
        <sz val="11"/>
        <rFont val="Calibri"/>
        <family val="2"/>
        <charset val="238"/>
        <scheme val="minor"/>
      </rPr>
      <t xml:space="preserve">sankce 25 % z veřejné zakázky. </t>
    </r>
  </si>
  <si>
    <t>CRR 
očekávané krácení dotace za IV. etapu (krácení 25 %)</t>
  </si>
  <si>
    <t>MMR
výzva k vrácení dotace/ 
FÚ
odvod za porušení rozp. kázně za I. a II. etapu (5 % )</t>
  </si>
  <si>
    <t>Výzkum, vývoj a vzdělávání
95%
5%</t>
  </si>
  <si>
    <t>Mgr. Jindřich Čermák</t>
  </si>
  <si>
    <t>MMR 
vrácení dotace</t>
  </si>
  <si>
    <t>MŠMT 
krácení dotace a odvod za porušení rozpočtové kázně</t>
  </si>
  <si>
    <r>
      <t xml:space="preserve">28.5.2021 - 31.8.2023 (závěrečné vyhodnocení 31.8.2024)
</t>
    </r>
    <r>
      <rPr>
        <sz val="11"/>
        <color rgb="FF0070C0"/>
        <rFont val="Calibri"/>
        <family val="2"/>
        <charset val="238"/>
        <scheme val="minor"/>
      </rPr>
      <t>projekt v realizaci</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</si>
  <si>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MPSV není důvodná a zamítá se.
ZZS KK nyní očekává nové rozhodnutí MPSV o námitkách proti neproplacení dotace podaných ZZS KK dne 4. 7. 2019.</t>
    </r>
  </si>
  <si>
    <t>Mgr. Robert Pisár</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</si>
  <si>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Dne 13.1.2023 doručen dopis Relsie -žádost o osobní jednání. dne  7.3.2023 odeslána odpověď na dopis Relsie dopsi č.j. KK/694/LP/23, dne 16.3.2023 obdržel KK přípis obvodního soudu č.j. 13 C 47/2020 s výzvou ke sdělení aktuálních procesních stanovisek, dne 30.3.2023 odeslal KK vyjádření k výzvě soudu KK/1098/LP/23. Dne 2.5.2023 obdržel KK Předvolání č.j. 13 C 47/2020 na 18.7.2023 v 9.00 k Obvodnímu soudu pro Prahu 1
</t>
    </r>
    <r>
      <rPr>
        <b/>
        <sz val="11"/>
        <rFont val="Calibri"/>
        <family val="2"/>
        <charset val="238"/>
        <scheme val="minor"/>
      </rPr>
      <t>KONEČNÝ STAV - PŘEDÁNO K VYMÁHÁNÍ OLP</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</si>
  <si>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dne 11.1.2023 odesláno Vyjádření ke kasaci č.j.KK/12/HK/23 ze dne 10.1.2023. Dne 14.4.2023 obdržel KK Rozsudek NSS č.j. 10 Afs 319/2022 - 33 ze dne 14.4.2023 - kasační stížnost se zamítá. Dne 9. 5. 2023 obdržel KK Výzvu MF č. j. MF-31127/2018/1203-43 ze dne 9. 5. 2023, v níž MF vyzvalo účastníky sporného správní řízení k jednání o smírném vyřešení sporu vedeném o zaplacení částky 732.271,43 Kč s příslušenstvím a předložení dohody o uzavření smíru nebo sdělení, že k dohodě nedošlo. Dne 26.5.2023 odeslal KK Vyjádření k výzvě MF č.j. KK/129/HK/23 ze dne 25.5.2023 - k uzavření dohody nedošlo. Dne 31.5.2023 doručena Reakce MMR na výzvu MF č.j. MMR-39627/2023-25 ze dne 29.5.2023 k uzavření smíru nedošlo.
</t>
    </r>
    <r>
      <rPr>
        <b/>
        <sz val="11"/>
        <rFont val="Calibri"/>
        <family val="2"/>
        <charset val="238"/>
        <scheme val="minor"/>
      </rPr>
      <t>OČEKÁVÁME NOVÉ ROZHODNUTÍ MF VE SPORU</t>
    </r>
  </si>
  <si>
    <t>pochybení ve VZ realizované ISŠ Cheb - zadavatel stanovil lhůtu pro podání nabídek v délce kratší, než určují uvedená ustanovení ZZVZ - sankce 5% z hodnoty VZ 0007 a neprokázání doložení dokladů prokazující základní či profesní způsobilost - sankce 25 % z hodnoty VZ 0007 po připomínkách snížení na 5%</t>
  </si>
  <si>
    <t>MŠMT
výzva k vrácení dotace</t>
  </si>
  <si>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 sankce 5% z hodnoty
VZ 0044</t>
  </si>
  <si>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0043</t>
    </r>
  </si>
  <si>
    <r>
      <t xml:space="preserve">Závěr administrativního ověření projektu, jehož přílohou byl Výsledek kontroly veřejné zakázky, KK podal  připomínky, které poskytovatel dotace obdržel dne 19. 12. 2022, Vyřízení připomínek č. j.: MSMT-35144/2022-2 ze dne 6. 2. 2023 - nevyhovění připomínkám Dne 6. 6. 2023 byla KK doručena Výzva k vrácení dotace nebo její části dle ustanovení § 14f odst. 3 zákona č. 218/2000 Sb., o rozpočtových pravidlech č. 1/23-06-17823-001 ze dne 6. 6. 2023. Dne 29.6.2023 byla uhrazena výzva v celkové výši 2.613,50 Kč (95% podíl z celkové výše nezpůsobilých výdajů 2.751,06 Kč tj. 2.456,30 Kč přímé náklady + 294,76 Kč nepřímé náklady) na bankovní účet MŠMT
</t>
    </r>
    <r>
      <rPr>
        <b/>
        <sz val="11"/>
        <rFont val="Calibri"/>
        <family val="2"/>
        <charset val="238"/>
        <scheme val="minor"/>
      </rPr>
      <t>KONEČNÝ STAV - BUDE ŘEŠENO JAKO ŠKODNÍ PŘÍPAD</t>
    </r>
  </si>
  <si>
    <r>
      <t xml:space="preserve">Závěr administrativního ověření projektu, jehož přílohou byl Výsledek kontroly veřejné zakázky, KK podal  připomínky, které poskytovatel dotace obdržel dne 19. 12. 2022, Vyřízení připomínek č. j.: MSMT-35144/2022-2 ze dne 6. 2. 2023 - nevyhovění připomínkám Dne 22. 6. 2023 byla KK doručena Výzva k vrácení dotace nebo její části dle ustanovení § 14f odst. 3 zákona č. 218/2000 Sb., o rozpočtových pravidlech č. 1/CZ.02.3.68/0.0/0.0/19_078/0017823/23/001 ze dne 21. 6. 2023. Dne 12. 7. 2023 byla uhrazena výzva v celkové výši 1.458,03 Kč (95% podíl z celkové výše nezpůsobilých výdajů 1.534,77 Kč tj. 1.370,33 Kč přímé náklady + 164,44 Kč nepřímé náklady) na bankovní účet MŠMT
</t>
    </r>
    <r>
      <rPr>
        <b/>
        <sz val="11"/>
        <rFont val="Calibri"/>
        <family val="2"/>
        <charset val="238"/>
        <scheme val="minor"/>
      </rPr>
      <t>KONEČNÝ STAV - BUDE ŘEŠENO JAKO ŠKODNÍ PŘÍPAD</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</si>
  <si>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t>
    </r>
    <r>
      <rPr>
        <b/>
        <sz val="11"/>
        <rFont val="Calibri"/>
        <family val="2"/>
        <charset val="238"/>
        <scheme val="minor"/>
      </rPr>
      <t>Odvod ve výši 88.653.154 Kč</t>
    </r>
    <r>
      <rPr>
        <sz val="11"/>
        <rFont val="Calibri"/>
        <family val="2"/>
        <charset val="238"/>
        <scheme val="minor"/>
      </rPr>
      <t xml:space="preserve"> škola uhradila dne 17.12.2020. </t>
    </r>
    <r>
      <rPr>
        <b/>
        <sz val="11"/>
        <rFont val="Calibri"/>
        <family val="2"/>
        <charset val="238"/>
        <scheme val="minor"/>
      </rPr>
      <t>Dne 3.2.2021 škola podala správní žalob</t>
    </r>
    <r>
      <rPr>
        <sz val="11"/>
        <rFont val="Calibri"/>
        <family val="2"/>
        <charset val="238"/>
        <scheme val="minor"/>
      </rPr>
      <t xml:space="preserve">u na Městský soud v Praze, který ji postoupil dne 11.2.2021 na </t>
    </r>
    <r>
      <rPr>
        <b/>
        <sz val="11"/>
        <rFont val="Calibri"/>
        <family val="2"/>
        <charset val="238"/>
        <scheme val="minor"/>
      </rPr>
      <t xml:space="preserve">Krajský soud v Ústí, sp.zn.  16 Af 13/2021. Dne 14.9.2022 proběhlo soudní jednání - žaloba zamítnutá, viz rozsudek  sp.zn.  16 Af 13/2021-89 . Info do RKK dne 3.10.2022 (usnesení č. RK 1120/10/22). </t>
    </r>
    <r>
      <rPr>
        <b/>
        <u/>
        <sz val="11"/>
        <rFont val="Calibri"/>
        <family val="2"/>
        <charset val="238"/>
        <scheme val="minor"/>
      </rPr>
      <t>Dne 17.10.2022 podaná kasační stížnost k NSS, sp.zn. 6 Afs 238/2022.</t>
    </r>
    <r>
      <rPr>
        <b/>
        <sz val="11"/>
        <rFont val="Calibri"/>
        <family val="2"/>
        <charset val="238"/>
        <scheme val="minor"/>
      </rPr>
      <t xml:space="preserve">  </t>
    </r>
    <r>
      <rPr>
        <sz val="11"/>
        <rFont val="Calibri"/>
        <family val="2"/>
        <charset val="238"/>
        <scheme val="minor"/>
      </rPr>
      <t>Ke kasační stížnosti se dne 16.12.2022  vyjádřilo MFČR, viz přípis  čj. MF-11128/2021/7102-21. NNS  o kasační stížnosti pod sp.zn. 6 Afs 238/2022 dosud nerozhodl. Dne 6.4.2023 obdržela škola Rozhodnutí o prohlášení nicotnosti rozhodnutí o prominutí odvodu č.j. MF-9050/2023/2203-3 ze dne 6.4.2023 v opravném znění Rozhodnutí č. j. MF-9050/2023/2203-5 ze dne 17.4.2023</t>
    </r>
    <r>
      <rPr>
        <b/>
        <sz val="11"/>
        <rFont val="Calibri"/>
        <family val="2"/>
        <charset val="238"/>
        <scheme val="minor"/>
      </rPr>
      <t xml:space="preserve">
OČEKÁVÁME ROZSUDEK NEJVYŠŠÍHO SPRÁVNÍHO SOUDU (PV č. 21/2015),  sp.zn. 6 Afs 238/2022</t>
    </r>
    <r>
      <rPr>
        <sz val="11"/>
        <rFont val="Calibri"/>
        <family val="2"/>
        <charset val="238"/>
        <scheme val="minor"/>
      </rPr>
      <t xml:space="preserve"> 
Dne 15.12.2021 RRRSZ neprominula odvody za porušení rozp.kázně, viz rozhodnutí čj. RRSZ 4367/2021 a RRSZ 4268/2021 z 14.12.2021, </t>
    </r>
    <r>
      <rPr>
        <b/>
        <sz val="11"/>
        <rFont val="Calibri"/>
        <family val="2"/>
        <charset val="238"/>
        <scheme val="minor"/>
      </rPr>
      <t>dne 28. 1. 2022 podané správní žaloby proti rozhodnutím o neprominutí odvodu</t>
    </r>
    <r>
      <rPr>
        <sz val="11"/>
        <rFont val="Calibri"/>
        <family val="2"/>
        <charset val="238"/>
        <scheme val="minor"/>
      </rPr>
      <t>, viz RK 58/01/22 ze dne 24.1.2022.  PV 21/2015 - dne 22.4.2022 vyjádření žalovaného - GFŘ  č.j. 27156/22/7700-00131-050999 k žalobě, 5.5.2022 SPŠ odeslala vyjádření  a repliku k vyjádření GFŘ, 12.5.2022 duplika GFŘ č.j. 32230/22/7700-00131-050999 k replice SPŠ, SPŠ na dupliku již nereagovala. PV 22/2015 - dne 25.4.2022 vyjádření žalovaného - GFŘ  č.j. 27785/22/7700-00131-050999 k žalobě, vyjádření GFŘ ze dne 22.4.2022,  5.5.2022 SPŠ odeslala vyjádření  a repliku k vyjádření GFŘ,12.5.2022 duplika GFŘ č.j. 32229/22/7700-00131-050999 k replice SPŠ, SPŠ na dupliku již nereagovala. GFŘ požádalo dne 8.2.2023 MF o nařízení přezkumu u obou napadených rozhodnutí o neprominutí. Dne 17.2.2023 doručená z Kr.soudu Ústí n/L. usnesení o přerušení řízení do skončení přezkumného řízení vedeného GFŘ u obou soudních sporů. Dne 6.4.2023 obdržela škola Rozhodnutí o prohlášení nicotnosti rozhodnutí o prominutí odvodu č.j. MF-8800/2023/2203-3 ze dne 6.4.2023.  Dne 31.7.2023 obdržela SPŠ Usnesení Krajského soudu v Ústí nad  Labem č.j. 16 Af 3/2022-66 ze dne 24.7.2023 a 16 Af 4/2022-6 ze dne 24.7.2023- žaloba se odmítá, neboť MF prohlásilo nicotnost rozhodnutí regionální rady, napadené rozhodnutí přestalo právně existovat.</t>
    </r>
    <r>
      <rPr>
        <b/>
        <sz val="11"/>
        <rFont val="Calibri"/>
        <family val="2"/>
        <charset val="238"/>
        <scheme val="minor"/>
      </rPr>
      <t xml:space="preserve">
OČEKÁVÁME ROZHODNUTÍ GFŘ O PROMINUTÍ (PV č.21/2015) a (PV č. 22/2015)</t>
    </r>
  </si>
  <si>
    <r>
      <t xml:space="preserve">Dne 3.1.2023 doručen Protokol o kontrole č.j. MPSV-2022/172556-854/2 ze dne 2.1.2023 zjištění spočívající ve střetu zájmů - uzavření nájemní smlouvy totéž osobou na obou stranách statutární orgán 15.přední hlídky Royal Rangers Mariánské Lázně  pan Tomáš Rusňák uzavřel smlouvu o nájmu jako pronajímatel i jako spoluvlastník nemovitosti. Dne 18.1.2023 podány námitky č.j. KK/15/HK/23 ze dne 17.1.2023. Dne 9.2.2023 obdržel KK Vyřízení námitek podaných proti kontrolním zjištění č. 1 uvedených v protokolu o kontrole č. 000076-2022/OPZ ze dne 2.1.2023 č.j. MPSV-2023/14415/854/1 - námitky jsou shledány nedůvodnými a proto jsou zamítnuty. Dne 24.2.2023 doručena výzva k vrácení dotace či její části č.j. MPSV-2022/172556-854/3 ze dne 24.2.2023, která nebyla uhrazena. Informace MPSV Předání  podkladů k prošetření podezření na porušení rozpočtové kázně č.j. MPSV-2023/81756-852 ze dne 12.4.2023. Oznámení o zahájení daňové kontroly FÚproKK č.j. 544187/23/2400-31471-405141 ze dne 5.5.2023. Dne 1.9.2023 doručena Zpráva o daňové kontrole č. j. 716216/23/2400-31471-405141, ze dne 31. 8. 2023 nebyly zjištěny skutečnosti rozhodné pro stanovení odvodové povinnosti za porušení rozpočtové kázně.
</t>
    </r>
    <r>
      <rPr>
        <b/>
        <sz val="11"/>
        <rFont val="Calibri"/>
        <family val="2"/>
        <charset val="238"/>
        <scheme val="minor"/>
      </rPr>
      <t>POSTIH ZRUŠEN</t>
    </r>
  </si>
  <si>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0045, VZ 0046, VZ 0047, VZ 0048</t>
    </r>
  </si>
  <si>
    <t>MMR
výzva k vrácení dotace</t>
  </si>
  <si>
    <r>
      <t xml:space="preserve">Poskytovatel dotace v IS KP14+ u veřejné zakázky realizované ISŠ Cheb uvádí zjištěné nedostatky  a informaci o krácení dotace ve výši 5% z hodnoty VZ 0007. ISŠ Cheb podala ke zjištění připomínky v rámci administrace 4. žádosti o platbu (ŽoP). Dne 2.3.2023 doručen Výsledek kontroly veřejné zakázky VZ 007 se sankcí 25 %. Do 17.3.2023 možnost podání připomínek. Dne 15.5.2023 doručeno z MŠMT Vyřízení připomínek MSMT-13177/2023-2 - částečně vyhověno, sankce snížená z 25% na 5%, tj. na 157.653,90 Kč. Dne 21.8.2023 obdržel KK Vyúčtování projektu vč. Závěrů administrativního ověření projektu v nich byla sankce stanovena na částku 185.865,68 Kč (z toho přímé výdaje 165.951,50 Kč a 12% nepřímé náklady 19.914,18 Kč). Dne 9.10.2023 byla KK doručena Výzva k vrácení dotace nebo její části dle ustanovení § 14f odst. 3 zákona č. 218/2000 Sb., o rozpočtových pravidlech, ve znění pozdějších předpisů č. 1/23-10-17823-002 ze dne 9. 10. 2023. 95 % podíl činí 176.572,39 Kč. Dne 20.10.2023 byla výzva uhrazena na bankovní účet MŠMT
</t>
    </r>
    <r>
      <rPr>
        <b/>
        <sz val="11"/>
        <rFont val="Calibri"/>
        <family val="2"/>
        <charset val="238"/>
        <scheme val="minor"/>
      </rPr>
      <t>KONEČNÝ STAV - BUDE ŘEŠENO JAKO ŠKODNÍ PŘÍPAD</t>
    </r>
  </si>
  <si>
    <r>
      <t xml:space="preserve">Dne 12.12.2022 obdržel KK prostřednictvím IS KP14+ Výsledek kontroly veřejné zakázky VZ 0042 Dynamický nákupní systém na zajištění nepravidelné autobusové dopravy (DNS) s pochybením u 4 veřejných zakázek v rámci projektu, a to  VZ 0043, VZ 0044, VZ  0045 a VZ 0046. Dne 19.12.2022 odeslal KK Připomínky  k závěrům řídícího orgánu. MŠMT připomínkám nevyhověl, viz Vyřízení připomínek  čj. MSMT-35144/2022-2 ze dne 6.2.2023 - udělená sankce 5%. Poskytovatel dotace  v jednotlivých žádostech o platbu uplatní krácení dotace z přímých výdajů a také nepřímých výdajů (12%), a to ve výši 5%,  Dne 21.8.2023 obdržel KK Vyúčtování projektu vč. Závěrů administrativního ověření projektu v nich byla sankce stanovena na částku 4.824,52 Kč z toho přímé výdaje 4.307,60 Kč (a 12% nepřímé náklady 516,92 (VZ 0045 907,50 Kč, VZ 0046 1.058,75 Kč, VZ 0047 1.306,80 Kč a VZ 0048 1.034,55 Kč). Dne 9.10.2023 byla KK doručena Výzva k vrácení dotace nebo její části dle ustanovení § 14f odst. 3 zákona č. 218/2000 Sb., o rozpočtových pravidlech, ve znění pozdějších předpisů č. 1/23-10-17823-002 ze dne 9. 10. 2023. 95 % podíl činí 4.583,29 Kč. Dne 20.10.2023 byla výzva uhrazena na bankovní účet MŠMT
</t>
    </r>
    <r>
      <rPr>
        <b/>
        <sz val="11"/>
        <rFont val="Calibri"/>
        <family val="2"/>
        <charset val="238"/>
        <scheme val="minor"/>
      </rPr>
      <t>KONEČNÝ STAV - BUDE ŘEŠENO JAKO ŠKODNÍ PŘÍPAD</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</si>
  <si>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Dne 31.5.2022 podala KSÚS prostřednictvím ARROWS, advokátní kancelář, s.r.o. k Městskému soudu v Praze správní žalobu - sp. zn. 3 A 66/2022 - proti rozhodnutí MMR</t>
    </r>
    <r>
      <rPr>
        <sz val="11"/>
        <rFont val="Calibri"/>
        <family val="2"/>
        <charset val="238"/>
        <scheme val="minor"/>
      </rPr>
      <t xml:space="preserve">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neuhradí, vyčká na daňové řízení. D</t>
    </r>
    <r>
      <rPr>
        <b/>
        <sz val="11"/>
        <rFont val="Calibri"/>
        <family val="2"/>
        <charset val="238"/>
        <scheme val="minor"/>
      </rPr>
      <t>ne 15.12.2022 zahájil FÚ pro KK daňovou kontrolu. Dne 3.8.2023 obdržela KSÚS Rozhodnutí č.j. MMR-585/2023-26 ze dne 1.8.2023-MMR námitkám za 4.etapu nevyhovělo a ponechalo sankci ve výši 25%. Dne 26.9.2023 obdržela KSÚS Výzvu k vrácení peněžních prostředků dotace č. j. MMR-66050/2023-26 ve výši 28.502.922,39 Kč ze dne 26. 9. 2023. Dne 2.10.2023 podala KSÚS prostřednictvím Arrows správní žalobu k Městskému soudu v Praze proti Rozhodnutí , č. j. MMR 585/2023 26 ze dne 1. 8. 2023. FÚ pro KK vyměřil platební výměr na odvod za porušení rozpočtové kázně č. j. 873555/23/2400-31471-402577 ze dne 14. 11. 2023 ve výši 153.998,00 Kč do státního rozpočtu a č. j. 873556/23/2400-31471-402577 ze dne 14. 11. 2023 ve výši 2.617.965,00 Kč do Národního fondu. KSÚS podá prostřednictvím Arrows proti PV odvolání.
OČEKÁVÁME ROZSUDEK MĚSTSKÉHO SOUDU V PRAZE VE VĚCI SPRÁVNÍ ŽALOBY I., sp. zn. 3 A 66/2022 a SPRÁVNÍ ŽALOBY II.
OČEKÁVÁME ROZHODNUTÍ O ODVOLÁNÍ PROTI PV (2.771.692,31 Kč)</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</si>
  <si>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Dne 12.12.2022 na bankovní účet KK připsána z MMR příchozí platba/ vrat. přeplatek ve výši 33.160.392 Kč. Dne 14.12.2022 ISŠTE požádala FÚ pro KK o vyplacení úroku z vratitelného přeplatku. Dne 13.1.2023 byl na bankovní účet KK vyplacen úrok z vratitelného přeplatku ve výši 28.881.930 Kč. Dne 3.4.2023 obdrželo ISŠTE Usnesení č.j. 5 A 18/2022-61 ze dne 31.3.2023 - řízení o žalobě na ochranu proti nečinnosti se zastavuje
Dne 28. 7. 2023 byl ISŠTE doručen Rozsudek Městského soudu v Praze č. j. 8 Af 21/2021 – 66 ze dne 27. 6. 2023, na základě kterého byla správní žaloba týkající se krácení II.etapy zamítnuta.
KONEČNÝ STAV</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</si>
  <si>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Po vrácení vratitelného přeplatku za I.etapu projektu zaslala ISŠTE d</t>
    </r>
    <r>
      <rPr>
        <b/>
        <sz val="11"/>
        <rFont val="Calibri"/>
        <family val="2"/>
        <charset val="238"/>
      </rPr>
      <t>ne 16.12.2022 na Městský soud v Praze repliku a nadále požaduje snížení postihu z 25% na 6,25%. Dne 28. 7. 2023 byl ISŠTE doručen Rozsudek Městského soudu v Praze č. j. 8 Af 21/2021 – 66 ze dne 27. 6. 2023, na základě kterého byla výše uvedená správní žaloba zamítnuta</t>
    </r>
    <r>
      <rPr>
        <sz val="11"/>
        <rFont val="Calibri"/>
        <family val="2"/>
        <charset val="238"/>
      </rPr>
      <t xml:space="preserve">
</t>
    </r>
    <r>
      <rPr>
        <b/>
        <sz val="11"/>
        <rFont val="Calibri"/>
        <family val="2"/>
        <charset val="238"/>
      </rPr>
      <t>KONEČNÝ STAV</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</si>
  <si>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Dne 21.3.2023 obdrželo ISŠTE Rozhodnutí MF o prohlášení nicotnosti rozhodnutí o prominutí odvodu č.j. MF-6763/2023/2203-6 ze dne 21.3.2023. ISŠTE obdrželo Usnesení Krajského soudu v Ústí nad  Labem č.j. 16 Af 2/2022-60 ze dne 12.4.2023- žaloba se odmítá, neboť MF prohlásilo nicotnost rozhodnutí regionální rady, napadené rozhodnutí přestalo právně existovat. Dne 21. 7. 2023 obdržela ISŠTE od GFŘ zamítavé Rozhodnutí o prominutí daně č. j. 40877/23/7700-60470-208956 ze dne 21. 7. 2023.
</t>
    </r>
    <r>
      <rPr>
        <b/>
        <sz val="11"/>
        <rFont val="Calibri"/>
        <family val="2"/>
        <charset val="238"/>
        <scheme val="minor"/>
      </rPr>
      <t>KONEČNÝ STAV</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</si>
  <si>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RKK usnesením č. RK 1003/09/21 schválila řešit postih jako škodní případ.
</t>
    </r>
    <r>
      <rPr>
        <b/>
        <sz val="11"/>
        <rFont val="Calibri"/>
        <family val="2"/>
        <charset val="238"/>
        <scheme val="minor"/>
      </rPr>
      <t>KONEČNÝ STAV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</si>
</sst>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9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rgb="FFFF0000"/>
      <name val="Calibri"/>
      <family val="2"/>
      <charset val="238"/>
    </font>
    <font>
      <sz val="10"/>
      <color theme="1"/>
      <name val="Calibri"/>
      <family val="2"/>
      <scheme val="minor"/>
    </font>
    <font>
      <sz val="11"/>
      <color rgb="FF7030A0"/>
      <name val="Calibri"/>
      <family val="2"/>
      <scheme val="minor"/>
    </font>
    <font>
      <sz val="11"/>
      <color rgb="FF00B050"/>
      <name val="Calibri"/>
      <family val="2"/>
      <scheme val="minor"/>
    </font>
    <font>
      <sz val="11"/>
      <color theme="1"/>
      <name val="Calibri"/>
      <family val="2"/>
      <scheme val="minor"/>
    </font>
    <font>
      <b/>
      <sz val="11"/>
      <color rgb="FF00B050"/>
      <name val="Calibri"/>
      <family val="2"/>
      <scheme val="minor"/>
    </font>
    <font>
      <sz val="10"/>
      <name val="Calibri"/>
      <family val="2"/>
      <charset val="238"/>
      <scheme val="minor"/>
    </font>
    <font>
      <sz val="10"/>
      <color rgb="FF0070C0"/>
      <name val="Calibri"/>
      <family val="2"/>
      <charset val="238"/>
      <scheme val="minor"/>
    </font>
    <font>
      <b/>
      <sz val="10"/>
      <color theme="1"/>
      <name val="Calibri"/>
      <family val="2"/>
      <scheme val="minor"/>
    </font>
    <font>
      <sz val="8"/>
      <name val="Calibri"/>
      <family val="2"/>
      <scheme val="minor"/>
    </font>
    <font>
      <sz val="9"/>
      <color theme="1"/>
      <name val="Calibri"/>
      <family val="2"/>
      <scheme val="minor"/>
    </font>
    <font>
      <i/>
      <sz val="9"/>
      <color theme="1"/>
      <name val="Calibri"/>
      <family val="2"/>
      <charset val="238"/>
      <scheme val="minor"/>
    </font>
    <font>
      <sz val="10"/>
      <color rgb="FF00B050"/>
      <name val="Calibri"/>
      <family val="2"/>
      <charset val="238"/>
      <scheme val="minor"/>
    </font>
    <font>
      <sz val="10"/>
      <color rgb="FF7030A0"/>
      <name val="Calibri"/>
      <family val="2"/>
      <charset val="238"/>
      <scheme val="minor"/>
    </font>
    <font>
      <b/>
      <sz val="11"/>
      <color rgb="FF7030A0"/>
      <name val="Calibri"/>
      <family val="2"/>
      <scheme val="minor"/>
    </font>
    <font>
      <b/>
      <sz val="11"/>
      <color theme="1"/>
      <name val="Calibri"/>
      <family val="2"/>
      <charset val="238"/>
    </font>
    <font>
      <b/>
      <u/>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0" fontId="41" fillId="0" borderId="0"/>
    <xf numFmtId="0" fontId="39" fillId="0" borderId="0"/>
    <xf numFmtId="0" fontId="42" fillId="0" borderId="0"/>
    <xf numFmtId="0" fontId="43" fillId="0" borderId="0"/>
    <xf numFmtId="0" fontId="38" fillId="0" borderId="0"/>
    <xf numFmtId="0" fontId="37" fillId="0" borderId="0"/>
    <xf numFmtId="0" fontId="36" fillId="0" borderId="0"/>
    <xf numFmtId="0" fontId="35" fillId="0" borderId="0"/>
    <xf numFmtId="0" fontId="34" fillId="0" borderId="0"/>
    <xf numFmtId="0" fontId="34" fillId="0" borderId="0"/>
    <xf numFmtId="0" fontId="34" fillId="0" borderId="0"/>
    <xf numFmtId="0" fontId="33" fillId="0" borderId="0"/>
    <xf numFmtId="0" fontId="33" fillId="0" borderId="0"/>
    <xf numFmtId="0" fontId="33" fillId="0" borderId="0"/>
    <xf numFmtId="0" fontId="32" fillId="0" borderId="0"/>
    <xf numFmtId="0" fontId="32" fillId="0" borderId="0"/>
    <xf numFmtId="0" fontId="32" fillId="0" borderId="0"/>
    <xf numFmtId="0" fontId="31" fillId="0" borderId="0"/>
    <xf numFmtId="0" fontId="31" fillId="0" borderId="0"/>
    <xf numFmtId="0" fontId="30" fillId="0" borderId="0"/>
    <xf numFmtId="0" fontId="30" fillId="0" borderId="0"/>
    <xf numFmtId="0" fontId="30" fillId="0" borderId="0"/>
    <xf numFmtId="0" fontId="29" fillId="0" borderId="0"/>
    <xf numFmtId="0" fontId="29" fillId="0" borderId="0"/>
    <xf numFmtId="0" fontId="28" fillId="0" borderId="0"/>
    <xf numFmtId="0" fontId="28"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5" fillId="0" borderId="0"/>
    <xf numFmtId="0" fontId="25" fillId="0" borderId="0"/>
    <xf numFmtId="0" fontId="82" fillId="0" borderId="0"/>
    <xf numFmtId="0" fontId="15" fillId="0" borderId="0"/>
    <xf numFmtId="0" fontId="12" fillId="0" borderId="0"/>
    <xf numFmtId="0" fontId="12" fillId="0" borderId="0"/>
  </cellStyleXfs>
  <cellXfs count="456">
    <xf numFmtId="0" fontId="0" fillId="0" borderId="0" xfId="0"/>
    <xf numFmtId="0" fontId="45" fillId="0" borderId="28" xfId="0" applyFont="1" applyBorder="1" applyAlignment="1">
      <alignment vertical="center" wrapText="1"/>
    </xf>
    <xf numFmtId="0" fontId="45" fillId="0" borderId="3" xfId="0" applyFont="1" applyBorder="1" applyAlignment="1">
      <alignment vertical="center" wrapText="1"/>
    </xf>
    <xf numFmtId="0" fontId="52" fillId="0" borderId="0" xfId="0" applyFont="1"/>
    <xf numFmtId="0" fontId="53" fillId="0" borderId="0" xfId="0" applyFont="1" applyAlignment="1">
      <alignment horizontal="left"/>
    </xf>
    <xf numFmtId="0" fontId="53" fillId="0" borderId="0" xfId="0" applyFont="1" applyAlignment="1">
      <alignment horizontal="right"/>
    </xf>
    <xf numFmtId="0" fontId="54" fillId="0" borderId="0" xfId="0" applyFont="1" applyAlignment="1">
      <alignment horizontal="left"/>
    </xf>
    <xf numFmtId="0" fontId="53" fillId="0" borderId="0" xfId="0" applyFont="1"/>
    <xf numFmtId="0" fontId="55" fillId="0" borderId="0" xfId="0" applyFont="1" applyAlignment="1">
      <alignment horizontal="right"/>
    </xf>
    <xf numFmtId="0" fontId="48" fillId="3" borderId="41" xfId="0" applyFont="1" applyFill="1" applyBorder="1" applyAlignment="1">
      <alignment horizontal="left" vertical="center" wrapText="1"/>
    </xf>
    <xf numFmtId="0" fontId="58" fillId="3" borderId="18"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8" fillId="3" borderId="8" xfId="0" applyFont="1" applyFill="1" applyBorder="1" applyAlignment="1">
      <alignment horizontal="center" vertical="center" wrapText="1"/>
    </xf>
    <xf numFmtId="0" fontId="58" fillId="3" borderId="29" xfId="0" applyFont="1" applyFill="1" applyBorder="1" applyAlignment="1">
      <alignment horizontal="center" vertical="center" wrapText="1"/>
    </xf>
    <xf numFmtId="0" fontId="58" fillId="3" borderId="44" xfId="0" applyFont="1" applyFill="1" applyBorder="1" applyAlignment="1">
      <alignment horizontal="center" vertical="center" wrapText="1"/>
    </xf>
    <xf numFmtId="0" fontId="58" fillId="3" borderId="30" xfId="0" applyFont="1" applyFill="1" applyBorder="1" applyAlignment="1">
      <alignment horizontal="center" vertical="center" wrapText="1"/>
    </xf>
    <xf numFmtId="0" fontId="58" fillId="3" borderId="15" xfId="0" applyFont="1" applyFill="1" applyBorder="1" applyAlignment="1">
      <alignment horizontal="center" vertical="center" wrapText="1"/>
    </xf>
    <xf numFmtId="4" fontId="0" fillId="0" borderId="0" xfId="0" applyNumberFormat="1"/>
    <xf numFmtId="4" fontId="45" fillId="0" borderId="14" xfId="0" applyNumberFormat="1" applyFont="1" applyBorder="1" applyAlignment="1">
      <alignment horizontal="right" vertical="center" wrapText="1"/>
    </xf>
    <xf numFmtId="4" fontId="45" fillId="0" borderId="28" xfId="0" applyNumberFormat="1" applyFont="1" applyBorder="1" applyAlignment="1">
      <alignment horizontal="right" vertical="center" wrapText="1"/>
    </xf>
    <xf numFmtId="4" fontId="46" fillId="0" borderId="16" xfId="0" applyNumberFormat="1" applyFont="1" applyBorder="1" applyAlignment="1">
      <alignment horizontal="right" vertical="center" wrapText="1"/>
    </xf>
    <xf numFmtId="4" fontId="46" fillId="0" borderId="16" xfId="0" applyNumberFormat="1" applyFont="1" applyBorder="1" applyAlignment="1">
      <alignment horizontal="right" vertical="center"/>
    </xf>
    <xf numFmtId="4" fontId="45" fillId="0" borderId="28" xfId="0" applyNumberFormat="1" applyFont="1" applyBorder="1" applyAlignment="1">
      <alignment vertical="center"/>
    </xf>
    <xf numFmtId="4" fontId="0" fillId="0" borderId="0" xfId="0" applyNumberFormat="1" applyAlignment="1">
      <alignment vertical="center"/>
    </xf>
    <xf numFmtId="0" fontId="40" fillId="0" borderId="52" xfId="0" applyFont="1" applyBorder="1" applyAlignment="1">
      <alignment horizontal="center" vertical="center"/>
    </xf>
    <xf numFmtId="4" fontId="45" fillId="0" borderId="0" xfId="0" applyNumberFormat="1" applyFont="1" applyAlignment="1">
      <alignment horizontal="center" vertical="center" wrapText="1"/>
    </xf>
    <xf numFmtId="0" fontId="45" fillId="0" borderId="28" xfId="0" applyFont="1" applyBorder="1" applyAlignment="1">
      <alignment horizontal="center" vertical="center"/>
    </xf>
    <xf numFmtId="0" fontId="40" fillId="0" borderId="26" xfId="0" applyFont="1" applyBorder="1" applyAlignment="1">
      <alignment horizontal="center" vertical="center"/>
    </xf>
    <xf numFmtId="0" fontId="40" fillId="0" borderId="12" xfId="0" applyFont="1" applyBorder="1" applyAlignment="1">
      <alignment horizontal="right" vertical="center" wrapText="1"/>
    </xf>
    <xf numFmtId="4" fontId="45" fillId="0" borderId="54" xfId="0" applyNumberFormat="1" applyFont="1" applyBorder="1" applyAlignment="1">
      <alignment horizontal="center" vertical="center"/>
    </xf>
    <xf numFmtId="4" fontId="67" fillId="0" borderId="23" xfId="0" applyNumberFormat="1" applyFont="1" applyBorder="1" applyAlignment="1">
      <alignment vertical="center"/>
    </xf>
    <xf numFmtId="4" fontId="40" fillId="0" borderId="12"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45" fillId="0" borderId="0" xfId="0" applyFont="1" applyAlignment="1">
      <alignment horizontal="left" vertical="center"/>
    </xf>
    <xf numFmtId="4" fontId="68" fillId="0" borderId="0" xfId="0" applyNumberFormat="1" applyFont="1" applyAlignment="1">
      <alignment horizontal="center" vertical="center"/>
    </xf>
    <xf numFmtId="0" fontId="40" fillId="0" borderId="0" xfId="0" applyFont="1"/>
    <xf numFmtId="0" fontId="0" fillId="0" borderId="0" xfId="0" applyAlignment="1">
      <alignment horizontal="left"/>
    </xf>
    <xf numFmtId="0" fontId="0" fillId="0" borderId="0" xfId="0" applyAlignment="1">
      <alignment horizontal="right"/>
    </xf>
    <xf numFmtId="0" fontId="45" fillId="0" borderId="0" xfId="0" applyFont="1" applyAlignment="1">
      <alignment horizontal="left"/>
    </xf>
    <xf numFmtId="4" fontId="44" fillId="0" borderId="0" xfId="0" applyNumberFormat="1" applyFont="1" applyAlignment="1">
      <alignment horizontal="right" vertical="center" wrapText="1"/>
    </xf>
    <xf numFmtId="10" fontId="44" fillId="0" borderId="0" xfId="0" applyNumberFormat="1" applyFont="1" applyAlignment="1">
      <alignment horizontal="center" vertical="center" wrapText="1"/>
    </xf>
    <xf numFmtId="0" fontId="0" fillId="0" borderId="0" xfId="0" applyAlignment="1">
      <alignment horizontal="left" vertical="center" wrapText="1"/>
    </xf>
    <xf numFmtId="4" fontId="63" fillId="0" borderId="0" xfId="0" applyNumberFormat="1" applyFont="1" applyAlignment="1">
      <alignment vertical="center"/>
    </xf>
    <xf numFmtId="4" fontId="64" fillId="0" borderId="0" xfId="0" applyNumberFormat="1" applyFont="1" applyAlignment="1">
      <alignment horizontal="right" vertical="center"/>
    </xf>
    <xf numFmtId="4" fontId="67" fillId="0" borderId="0" xfId="0" applyNumberFormat="1" applyFont="1" applyAlignment="1">
      <alignment vertical="center"/>
    </xf>
    <xf numFmtId="4" fontId="40"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0" fontId="40" fillId="0" borderId="0" xfId="0" applyFont="1" applyAlignment="1">
      <alignment vertical="center"/>
    </xf>
    <xf numFmtId="0" fontId="45" fillId="0" borderId="25" xfId="0" applyFont="1" applyBorder="1" applyAlignment="1">
      <alignment vertical="center" wrapText="1"/>
    </xf>
    <xf numFmtId="0" fontId="49" fillId="4" borderId="55" xfId="0" applyFont="1" applyFill="1" applyBorder="1" applyAlignment="1">
      <alignment vertical="center" wrapText="1"/>
    </xf>
    <xf numFmtId="0" fontId="49" fillId="4" borderId="42" xfId="0" applyFont="1" applyFill="1" applyBorder="1" applyAlignment="1">
      <alignment vertical="center" wrapText="1"/>
    </xf>
    <xf numFmtId="0" fontId="58" fillId="4" borderId="7" xfId="0" applyFont="1" applyFill="1" applyBorder="1" applyAlignment="1">
      <alignment horizontal="center" vertical="center" wrapText="1"/>
    </xf>
    <xf numFmtId="0" fontId="58" fillId="4" borderId="7" xfId="0" applyFont="1" applyFill="1" applyBorder="1" applyAlignment="1">
      <alignment horizontal="left" vertical="center" wrapText="1"/>
    </xf>
    <xf numFmtId="0" fontId="58" fillId="4" borderId="8" xfId="0" applyFont="1" applyFill="1" applyBorder="1" applyAlignment="1">
      <alignment horizontal="center" vertical="center" wrapText="1"/>
    </xf>
    <xf numFmtId="0" fontId="58" fillId="4" borderId="29" xfId="0" applyFont="1" applyFill="1" applyBorder="1" applyAlignment="1">
      <alignment horizontal="center" vertical="center" wrapText="1"/>
    </xf>
    <xf numFmtId="0" fontId="58" fillId="4" borderId="27" xfId="0" applyFont="1" applyFill="1" applyBorder="1" applyAlignment="1">
      <alignment horizontal="center" vertical="center" wrapText="1"/>
    </xf>
    <xf numFmtId="0" fontId="58" fillId="4" borderId="18" xfId="0" applyFont="1" applyFill="1" applyBorder="1" applyAlignment="1">
      <alignment horizontal="center" vertical="center" wrapText="1"/>
    </xf>
    <xf numFmtId="0" fontId="45" fillId="0" borderId="0" xfId="0" applyFont="1" applyAlignment="1">
      <alignment vertical="center" wrapText="1"/>
    </xf>
    <xf numFmtId="0" fontId="40" fillId="0" borderId="4" xfId="0" applyFont="1" applyBorder="1" applyAlignment="1">
      <alignment horizontal="center" vertical="center"/>
    </xf>
    <xf numFmtId="0" fontId="63" fillId="0" borderId="14" xfId="0" applyFont="1" applyBorder="1" applyAlignment="1">
      <alignment horizontal="right" vertical="center" wrapText="1"/>
    </xf>
    <xf numFmtId="0" fontId="45" fillId="0" borderId="14" xfId="0" applyFont="1" applyBorder="1" applyAlignment="1">
      <alignment horizontal="center" vertical="center"/>
    </xf>
    <xf numFmtId="0" fontId="46" fillId="0" borderId="14" xfId="0" applyFont="1" applyBorder="1" applyAlignment="1">
      <alignment horizontal="center" vertical="center"/>
    </xf>
    <xf numFmtId="0" fontId="46" fillId="0" borderId="50" xfId="0" applyFont="1" applyBorder="1" applyAlignment="1">
      <alignment horizontal="center" vertical="center"/>
    </xf>
    <xf numFmtId="0" fontId="45" fillId="0" borderId="50" xfId="0" applyFont="1" applyBorder="1" applyAlignment="1">
      <alignment horizontal="center" vertical="center"/>
    </xf>
    <xf numFmtId="0" fontId="45" fillId="0" borderId="40" xfId="0" applyFont="1" applyBorder="1" applyAlignment="1">
      <alignment horizontal="center" vertical="center"/>
    </xf>
    <xf numFmtId="4" fontId="63" fillId="0" borderId="10" xfId="0" applyNumberFormat="1" applyFont="1" applyBorder="1" applyAlignment="1">
      <alignment vertical="center"/>
    </xf>
    <xf numFmtId="4" fontId="45" fillId="0" borderId="4" xfId="0" applyNumberFormat="1" applyFont="1" applyBorder="1" applyAlignment="1">
      <alignment horizontal="center" vertical="center" wrapText="1"/>
    </xf>
    <xf numFmtId="4" fontId="45" fillId="0" borderId="40" xfId="0" applyNumberFormat="1" applyFont="1" applyBorder="1" applyAlignment="1">
      <alignment horizontal="center" vertical="center" wrapText="1"/>
    </xf>
    <xf numFmtId="0" fontId="40" fillId="0" borderId="13" xfId="0" applyFont="1" applyBorder="1" applyAlignment="1">
      <alignment horizontal="right" vertical="center" wrapText="1"/>
    </xf>
    <xf numFmtId="0" fontId="45" fillId="0" borderId="19" xfId="0" applyFont="1" applyBorder="1" applyAlignment="1">
      <alignment horizontal="center" vertical="center"/>
    </xf>
    <xf numFmtId="4" fontId="67" fillId="0" borderId="25" xfId="0" applyNumberFormat="1" applyFont="1" applyBorder="1" applyAlignment="1">
      <alignment vertical="center"/>
    </xf>
    <xf numFmtId="4" fontId="40" fillId="0" borderId="2" xfId="0" applyNumberFormat="1" applyFont="1" applyBorder="1" applyAlignment="1">
      <alignment vertical="center"/>
    </xf>
    <xf numFmtId="0" fontId="73" fillId="0" borderId="0" xfId="0" applyFont="1" applyAlignment="1">
      <alignment horizontal="center" vertical="center"/>
    </xf>
    <xf numFmtId="4" fontId="50" fillId="0" borderId="0" xfId="0" applyNumberFormat="1" applyFont="1" applyAlignment="1">
      <alignment horizontal="center" vertical="center"/>
    </xf>
    <xf numFmtId="4" fontId="50" fillId="0" borderId="0" xfId="0" applyNumberFormat="1" applyFont="1" applyAlignment="1">
      <alignment vertical="center"/>
    </xf>
    <xf numFmtId="4" fontId="50" fillId="0" borderId="0" xfId="0" applyNumberFormat="1" applyFont="1" applyAlignment="1">
      <alignment horizontal="right" vertical="center" wrapText="1"/>
    </xf>
    <xf numFmtId="4" fontId="45" fillId="0" borderId="13" xfId="0" applyNumberFormat="1" applyFont="1" applyBorder="1" applyAlignment="1">
      <alignment vertical="center" wrapText="1"/>
    </xf>
    <xf numFmtId="0" fontId="71" fillId="0" borderId="0" xfId="0" applyFont="1"/>
    <xf numFmtId="0" fontId="74" fillId="0" borderId="0" xfId="0" applyFont="1"/>
    <xf numFmtId="0" fontId="0" fillId="0" borderId="1" xfId="0" applyBorder="1" applyAlignment="1">
      <alignment vertical="center" wrapText="1"/>
    </xf>
    <xf numFmtId="10" fontId="45" fillId="0" borderId="28" xfId="0" applyNumberFormat="1" applyFont="1" applyBorder="1" applyAlignment="1">
      <alignment horizontal="center" vertical="center"/>
    </xf>
    <xf numFmtId="4" fontId="46" fillId="0" borderId="1" xfId="0" applyNumberFormat="1" applyFont="1" applyBorder="1" applyAlignment="1">
      <alignment horizontal="right" vertical="center"/>
    </xf>
    <xf numFmtId="4" fontId="46" fillId="0" borderId="3" xfId="0" applyNumberFormat="1" applyFont="1" applyBorder="1" applyAlignment="1">
      <alignment horizontal="right" vertical="center"/>
    </xf>
    <xf numFmtId="0" fontId="40" fillId="3" borderId="60" xfId="0" applyFont="1" applyFill="1" applyBorder="1" applyAlignment="1">
      <alignment horizontal="center" vertical="center"/>
    </xf>
    <xf numFmtId="0" fontId="40" fillId="3" borderId="57" xfId="0" applyFont="1" applyFill="1" applyBorder="1" applyAlignment="1">
      <alignment vertical="center" wrapText="1"/>
    </xf>
    <xf numFmtId="0" fontId="40" fillId="3" borderId="57" xfId="0" applyFont="1" applyFill="1" applyBorder="1" applyAlignment="1">
      <alignment horizontal="left" vertical="center" wrapText="1"/>
    </xf>
    <xf numFmtId="4" fontId="40" fillId="3" borderId="61" xfId="0" applyNumberFormat="1" applyFont="1" applyFill="1" applyBorder="1" applyAlignment="1">
      <alignment horizontal="right" vertical="center"/>
    </xf>
    <xf numFmtId="4" fontId="47" fillId="3" borderId="57" xfId="0" applyNumberFormat="1" applyFont="1" applyFill="1" applyBorder="1" applyAlignment="1">
      <alignment horizontal="left" vertical="center"/>
    </xf>
    <xf numFmtId="4" fontId="40" fillId="3" borderId="59" xfId="0" applyNumberFormat="1" applyFont="1" applyFill="1" applyBorder="1" applyAlignment="1">
      <alignment horizontal="right" vertical="center"/>
    </xf>
    <xf numFmtId="4" fontId="40" fillId="3" borderId="60" xfId="0" applyNumberFormat="1" applyFont="1" applyFill="1" applyBorder="1" applyAlignment="1">
      <alignment horizontal="right" vertical="center"/>
    </xf>
    <xf numFmtId="4" fontId="40" fillId="3" borderId="56" xfId="0" applyNumberFormat="1" applyFont="1" applyFill="1" applyBorder="1" applyAlignment="1">
      <alignment horizontal="right" vertical="center"/>
    </xf>
    <xf numFmtId="10" fontId="40" fillId="3" borderId="59" xfId="0" applyNumberFormat="1" applyFont="1" applyFill="1" applyBorder="1" applyAlignment="1">
      <alignment horizontal="center" vertical="center"/>
    </xf>
    <xf numFmtId="4" fontId="45" fillId="0" borderId="40" xfId="0" applyNumberFormat="1" applyFont="1" applyBorder="1" applyAlignment="1">
      <alignment vertical="center"/>
    </xf>
    <xf numFmtId="0" fontId="0" fillId="0" borderId="1" xfId="0" applyBorder="1" applyAlignment="1">
      <alignment horizontal="left" vertical="center" wrapText="1"/>
    </xf>
    <xf numFmtId="4" fontId="46" fillId="0" borderId="17" xfId="0" applyNumberFormat="1" applyFont="1" applyBorder="1" applyAlignment="1">
      <alignment horizontal="right" vertical="center" wrapText="1"/>
    </xf>
    <xf numFmtId="4" fontId="46" fillId="0" borderId="55" xfId="0" applyNumberFormat="1" applyFont="1" applyBorder="1" applyAlignment="1">
      <alignment horizontal="right" vertical="center"/>
    </xf>
    <xf numFmtId="4" fontId="61" fillId="0" borderId="16" xfId="0" applyNumberFormat="1" applyFont="1" applyBorder="1" applyAlignment="1">
      <alignment vertical="center" wrapText="1"/>
    </xf>
    <xf numFmtId="4" fontId="0" fillId="0" borderId="0" xfId="0" applyNumberFormat="1" applyAlignment="1">
      <alignment horizontal="center" vertical="center"/>
    </xf>
    <xf numFmtId="4" fontId="40" fillId="0" borderId="0" xfId="0" applyNumberFormat="1" applyFont="1" applyAlignment="1">
      <alignment vertical="center"/>
    </xf>
    <xf numFmtId="4" fontId="45" fillId="0" borderId="28" xfId="0" applyNumberFormat="1" applyFont="1" applyBorder="1" applyAlignment="1">
      <alignment vertical="center" wrapText="1"/>
    </xf>
    <xf numFmtId="0" fontId="45" fillId="0" borderId="40" xfId="0" applyFont="1" applyBorder="1" applyAlignment="1">
      <alignment vertical="center" wrapText="1"/>
    </xf>
    <xf numFmtId="4" fontId="46" fillId="0" borderId="0" xfId="0" applyNumberFormat="1" applyFont="1" applyAlignment="1">
      <alignment vertical="center"/>
    </xf>
    <xf numFmtId="4" fontId="46" fillId="0" borderId="25" xfId="0" applyNumberFormat="1" applyFont="1" applyBorder="1" applyAlignment="1">
      <alignment horizontal="right" vertical="center"/>
    </xf>
    <xf numFmtId="4" fontId="45" fillId="0" borderId="2" xfId="0" applyNumberFormat="1" applyFont="1" applyBorder="1" applyAlignment="1">
      <alignment horizontal="right" vertical="center"/>
    </xf>
    <xf numFmtId="4" fontId="45" fillId="0" borderId="40" xfId="0" applyNumberFormat="1" applyFont="1" applyBorder="1" applyAlignment="1">
      <alignment horizontal="right" vertical="center" wrapText="1"/>
    </xf>
    <xf numFmtId="0" fontId="48" fillId="4" borderId="49" xfId="0" applyFont="1" applyFill="1" applyBorder="1" applyAlignment="1">
      <alignment vertical="center" wrapText="1"/>
    </xf>
    <xf numFmtId="0" fontId="45" fillId="0" borderId="49" xfId="0" applyFont="1" applyBorder="1" applyAlignment="1">
      <alignment horizontal="left" vertical="center" wrapText="1"/>
    </xf>
    <xf numFmtId="0" fontId="48" fillId="3" borderId="16" xfId="0" applyFont="1" applyFill="1" applyBorder="1" applyAlignment="1">
      <alignment horizontal="left" vertical="center" wrapText="1"/>
    </xf>
    <xf numFmtId="0" fontId="48" fillId="3" borderId="42"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43" xfId="0" applyFont="1" applyBorder="1" applyAlignment="1">
      <alignment vertical="center" wrapText="1"/>
    </xf>
    <xf numFmtId="4" fontId="26" fillId="0" borderId="40" xfId="0" applyNumberFormat="1" applyFont="1" applyBorder="1" applyAlignment="1">
      <alignment vertical="center"/>
    </xf>
    <xf numFmtId="10" fontId="26" fillId="0" borderId="40" xfId="0" applyNumberFormat="1" applyFont="1" applyBorder="1" applyAlignment="1">
      <alignment horizontal="center" vertical="center"/>
    </xf>
    <xf numFmtId="0" fontId="26" fillId="0" borderId="1" xfId="0" applyFont="1" applyBorder="1" applyAlignment="1">
      <alignment vertical="center" wrapText="1"/>
    </xf>
    <xf numFmtId="0" fontId="26" fillId="0" borderId="24" xfId="0" applyFont="1" applyBorder="1" applyAlignment="1">
      <alignment vertical="center" wrapText="1"/>
    </xf>
    <xf numFmtId="4" fontId="26" fillId="0" borderId="28" xfId="0" applyNumberFormat="1" applyFont="1" applyBorder="1" applyAlignment="1">
      <alignment horizontal="right" vertical="center" wrapText="1"/>
    </xf>
    <xf numFmtId="4" fontId="26" fillId="0" borderId="19" xfId="0" applyNumberFormat="1" applyFont="1" applyBorder="1" applyAlignment="1">
      <alignment horizontal="right" vertical="center" wrapText="1"/>
    </xf>
    <xf numFmtId="10" fontId="26" fillId="0" borderId="49" xfId="0" applyNumberFormat="1" applyFont="1" applyBorder="1" applyAlignment="1">
      <alignment vertical="center"/>
    </xf>
    <xf numFmtId="4" fontId="26" fillId="0" borderId="13" xfId="0" applyNumberFormat="1" applyFont="1" applyBorder="1" applyAlignment="1">
      <alignment horizontal="right" vertical="center" wrapText="1"/>
    </xf>
    <xf numFmtId="0" fontId="26" fillId="0" borderId="24" xfId="0" applyFont="1" applyBorder="1" applyAlignment="1">
      <alignment horizontal="left" vertical="center" wrapText="1"/>
    </xf>
    <xf numFmtId="10" fontId="26" fillId="0" borderId="28" xfId="0" applyNumberFormat="1" applyFont="1" applyBorder="1" applyAlignment="1">
      <alignment horizontal="center" vertical="center"/>
    </xf>
    <xf numFmtId="0" fontId="26" fillId="0" borderId="3" xfId="0" applyFont="1" applyBorder="1" applyAlignment="1">
      <alignment vertical="center" wrapText="1"/>
    </xf>
    <xf numFmtId="0" fontId="26" fillId="0" borderId="5" xfId="0" applyFont="1" applyBorder="1" applyAlignment="1">
      <alignment vertical="center" wrapText="1"/>
    </xf>
    <xf numFmtId="4" fontId="26" fillId="0" borderId="28" xfId="0" applyNumberFormat="1" applyFont="1" applyBorder="1" applyAlignment="1">
      <alignment horizontal="right" vertical="center"/>
    </xf>
    <xf numFmtId="4" fontId="26" fillId="0" borderId="1" xfId="0" applyNumberFormat="1" applyFont="1" applyBorder="1" applyAlignment="1">
      <alignment horizontal="right" vertical="center"/>
    </xf>
    <xf numFmtId="10" fontId="26" fillId="0" borderId="49" xfId="0" applyNumberFormat="1" applyFont="1" applyBorder="1" applyAlignment="1">
      <alignment horizontal="center" vertical="center"/>
    </xf>
    <xf numFmtId="4" fontId="26" fillId="0" borderId="3" xfId="0" applyNumberFormat="1" applyFont="1" applyBorder="1" applyAlignment="1">
      <alignment horizontal="right" vertical="center"/>
    </xf>
    <xf numFmtId="4" fontId="26" fillId="0" borderId="63" xfId="0" applyNumberFormat="1" applyFont="1" applyBorder="1" applyAlignment="1">
      <alignment horizontal="right" vertical="center"/>
    </xf>
    <xf numFmtId="0" fontId="26" fillId="3" borderId="57" xfId="0" applyFont="1" applyFill="1" applyBorder="1" applyAlignment="1">
      <alignment horizontal="left" vertical="center" wrapText="1"/>
    </xf>
    <xf numFmtId="0" fontId="26" fillId="3" borderId="57" xfId="0" applyFont="1" applyFill="1" applyBorder="1" applyAlignment="1">
      <alignment horizontal="left" vertical="center"/>
    </xf>
    <xf numFmtId="0" fontId="26" fillId="3" borderId="57"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59" xfId="0" applyFont="1" applyFill="1" applyBorder="1" applyAlignment="1">
      <alignment horizontal="center" vertical="center"/>
    </xf>
    <xf numFmtId="0" fontId="26" fillId="0" borderId="40" xfId="0" applyFont="1" applyBorder="1" applyAlignment="1">
      <alignment horizontal="center" vertical="center"/>
    </xf>
    <xf numFmtId="0" fontId="26" fillId="0" borderId="54" xfId="0" applyFont="1" applyBorder="1" applyAlignment="1">
      <alignment horizontal="center" vertical="center"/>
    </xf>
    <xf numFmtId="0" fontId="26" fillId="0" borderId="29" xfId="0" applyFont="1" applyBorder="1" applyAlignment="1">
      <alignment horizontal="center" vertical="center"/>
    </xf>
    <xf numFmtId="4" fontId="26" fillId="0" borderId="0" xfId="0" applyNumberFormat="1" applyFont="1" applyAlignment="1">
      <alignment horizontal="center" vertical="center"/>
    </xf>
    <xf numFmtId="0" fontId="0" fillId="0" borderId="3" xfId="0" applyBorder="1" applyAlignment="1">
      <alignment horizontal="left" vertical="center" wrapText="1"/>
    </xf>
    <xf numFmtId="0" fontId="45" fillId="0" borderId="1" xfId="0" applyFont="1" applyBorder="1" applyAlignment="1">
      <alignment vertical="center" wrapText="1"/>
    </xf>
    <xf numFmtId="4" fontId="40" fillId="0" borderId="0" xfId="0" applyNumberFormat="1" applyFont="1"/>
    <xf numFmtId="164" fontId="50" fillId="0" borderId="1" xfId="0" applyNumberFormat="1" applyFont="1" applyBorder="1" applyAlignment="1">
      <alignment vertical="center" wrapText="1"/>
    </xf>
    <xf numFmtId="0" fontId="45" fillId="0" borderId="24" xfId="0" applyFont="1" applyBorder="1" applyAlignment="1">
      <alignment vertical="center" wrapText="1"/>
    </xf>
    <xf numFmtId="4" fontId="46" fillId="0" borderId="16" xfId="0" applyNumberFormat="1" applyFont="1" applyBorder="1" applyAlignment="1">
      <alignment vertical="center" wrapText="1"/>
    </xf>
    <xf numFmtId="0" fontId="26" fillId="0" borderId="46" xfId="31" applyBorder="1" applyAlignment="1">
      <alignment horizontal="center" vertical="center" wrapText="1"/>
    </xf>
    <xf numFmtId="0" fontId="21" fillId="0" borderId="1" xfId="31"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vertical="center" wrapText="1"/>
    </xf>
    <xf numFmtId="0" fontId="45" fillId="0" borderId="28" xfId="0" applyFont="1" applyBorder="1" applyAlignment="1">
      <alignment horizontal="left" vertical="center" wrapText="1"/>
    </xf>
    <xf numFmtId="4" fontId="45" fillId="0" borderId="62" xfId="0" applyNumberFormat="1" applyFont="1" applyBorder="1" applyAlignment="1">
      <alignment horizontal="center" vertical="center"/>
    </xf>
    <xf numFmtId="4" fontId="63" fillId="0" borderId="45" xfId="0" applyNumberFormat="1" applyFont="1" applyBorder="1" applyAlignment="1">
      <alignment vertical="center"/>
    </xf>
    <xf numFmtId="4" fontId="45" fillId="0" borderId="36" xfId="0" applyNumberFormat="1" applyFont="1" applyBorder="1" applyAlignment="1">
      <alignment horizontal="center" vertical="center" wrapText="1"/>
    </xf>
    <xf numFmtId="0" fontId="45" fillId="0" borderId="62" xfId="0" applyFont="1" applyBorder="1" applyAlignment="1">
      <alignment horizontal="center" vertical="center"/>
    </xf>
    <xf numFmtId="0" fontId="69" fillId="0" borderId="0" xfId="0" applyFont="1" applyAlignment="1">
      <alignment horizontal="center" wrapText="1"/>
    </xf>
    <xf numFmtId="0" fontId="69" fillId="0" borderId="0" xfId="0" applyFont="1" applyAlignment="1">
      <alignment wrapText="1"/>
    </xf>
    <xf numFmtId="0" fontId="0" fillId="0" borderId="0" xfId="0" applyAlignment="1">
      <alignment horizontal="left" wrapText="1"/>
    </xf>
    <xf numFmtId="0" fontId="40" fillId="4"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4" fontId="80" fillId="0" borderId="1" xfId="0" applyNumberFormat="1" applyFont="1" applyBorder="1" applyAlignment="1">
      <alignment horizontal="center" vertical="center"/>
    </xf>
    <xf numFmtId="0" fontId="83" fillId="0" borderId="5" xfId="0" applyFont="1" applyBorder="1" applyAlignment="1">
      <alignment horizontal="left" vertical="center" wrapText="1"/>
    </xf>
    <xf numFmtId="4" fontId="81" fillId="0" borderId="5" xfId="0" applyNumberFormat="1" applyFont="1" applyBorder="1" applyAlignment="1">
      <alignment horizontal="center" vertical="center"/>
    </xf>
    <xf numFmtId="0" fontId="64" fillId="0" borderId="0" xfId="0" applyFont="1" applyAlignment="1">
      <alignment horizontal="left" vertical="center" wrapText="1"/>
    </xf>
    <xf numFmtId="10" fontId="64" fillId="0" borderId="0" xfId="0" applyNumberFormat="1" applyFont="1" applyAlignment="1">
      <alignment horizontal="center" vertical="center"/>
    </xf>
    <xf numFmtId="0" fontId="50" fillId="0" borderId="0" xfId="0" applyFont="1" applyAlignment="1">
      <alignment horizontal="left" vertical="center" wrapText="1"/>
    </xf>
    <xf numFmtId="10" fontId="50" fillId="0" borderId="0" xfId="0" applyNumberFormat="1" applyFont="1" applyAlignment="1">
      <alignment horizontal="center" vertical="center"/>
    </xf>
    <xf numFmtId="0" fontId="40" fillId="5" borderId="1" xfId="0" applyFont="1" applyFill="1" applyBorder="1" applyAlignment="1">
      <alignment horizontal="center" vertical="center" wrapText="1"/>
    </xf>
    <xf numFmtId="0" fontId="88" fillId="0" borderId="1" xfId="0" applyFont="1" applyBorder="1" applyAlignment="1">
      <alignment horizontal="center" vertical="center"/>
    </xf>
    <xf numFmtId="0" fontId="89" fillId="0" borderId="1" xfId="0" applyFont="1" applyBorder="1" applyAlignment="1">
      <alignment horizontal="center" vertical="center"/>
    </xf>
    <xf numFmtId="0" fontId="70" fillId="0" borderId="0" xfId="0" applyFont="1" applyAlignment="1">
      <alignment horizontal="center" vertical="top" wrapText="1"/>
    </xf>
    <xf numFmtId="0" fontId="47" fillId="0" borderId="0" xfId="0" applyFont="1"/>
    <xf numFmtId="0" fontId="89" fillId="0" borderId="0" xfId="0" applyFont="1" applyAlignment="1">
      <alignment horizontal="center" vertical="center"/>
    </xf>
    <xf numFmtId="0" fontId="85" fillId="0" borderId="0" xfId="0" applyFont="1" applyAlignment="1">
      <alignment horizontal="left" vertical="center" wrapText="1"/>
    </xf>
    <xf numFmtId="10" fontId="85" fillId="0" borderId="0" xfId="0" applyNumberFormat="1" applyFont="1" applyAlignment="1">
      <alignment horizontal="center" vertical="center"/>
    </xf>
    <xf numFmtId="0" fontId="88" fillId="0" borderId="0" xfId="0" applyFont="1" applyAlignment="1">
      <alignment horizontal="center" vertical="center"/>
    </xf>
    <xf numFmtId="0" fontId="86" fillId="0" borderId="0" xfId="0" applyFont="1" applyAlignment="1">
      <alignment horizontal="center" vertical="center"/>
    </xf>
    <xf numFmtId="0" fontId="86" fillId="0" borderId="0" xfId="0" applyFont="1" applyAlignment="1">
      <alignment horizontal="left" vertical="center" wrapText="1"/>
    </xf>
    <xf numFmtId="4" fontId="79" fillId="0" borderId="0" xfId="0" applyNumberFormat="1" applyFont="1" applyAlignment="1">
      <alignment horizontal="center" vertical="center"/>
    </xf>
    <xf numFmtId="4" fontId="86" fillId="0" borderId="0" xfId="0" applyNumberFormat="1" applyFont="1" applyAlignment="1">
      <alignment horizontal="center" vertical="center"/>
    </xf>
    <xf numFmtId="4" fontId="14" fillId="0" borderId="1" xfId="0" applyNumberFormat="1" applyFont="1" applyBorder="1" applyAlignment="1">
      <alignment horizontal="center" vertical="center" wrapText="1"/>
    </xf>
    <xf numFmtId="4" fontId="40" fillId="6" borderId="1" xfId="0" applyNumberFormat="1" applyFont="1" applyFill="1" applyBorder="1" applyAlignment="1">
      <alignment horizontal="center" vertical="center"/>
    </xf>
    <xf numFmtId="164" fontId="14" fillId="0" borderId="1" xfId="0" applyNumberFormat="1" applyFont="1" applyBorder="1" applyAlignment="1">
      <alignment horizontal="center" vertical="center"/>
    </xf>
    <xf numFmtId="0" fontId="73" fillId="4" borderId="1"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73" fillId="5" borderId="1" xfId="0" applyFont="1" applyFill="1" applyBorder="1" applyAlignment="1">
      <alignment horizontal="center" vertical="center" wrapText="1"/>
    </xf>
    <xf numFmtId="4" fontId="73" fillId="6" borderId="1" xfId="0" applyNumberFormat="1" applyFont="1" applyFill="1" applyBorder="1" applyAlignment="1">
      <alignment horizontal="center" vertical="center"/>
    </xf>
    <xf numFmtId="4" fontId="83" fillId="0" borderId="5" xfId="0" applyNumberFormat="1" applyFont="1" applyBorder="1" applyAlignment="1">
      <alignment horizontal="center" vertical="center"/>
    </xf>
    <xf numFmtId="0" fontId="92" fillId="0" borderId="1" xfId="0" applyFont="1" applyBorder="1" applyAlignment="1">
      <alignment horizontal="left" vertical="center" wrapText="1"/>
    </xf>
    <xf numFmtId="4" fontId="92" fillId="0" borderId="1" xfId="0" applyNumberFormat="1" applyFont="1" applyBorder="1" applyAlignment="1">
      <alignment horizontal="center" vertical="center"/>
    </xf>
    <xf numFmtId="0" fontId="73" fillId="0" borderId="1" xfId="0" applyFont="1" applyBorder="1" applyAlignment="1">
      <alignment horizontal="left" vertical="center" wrapText="1"/>
    </xf>
    <xf numFmtId="4" fontId="0" fillId="0" borderId="1" xfId="0" applyNumberFormat="1" applyBorder="1" applyAlignment="1">
      <alignment horizontal="center" vertical="center"/>
    </xf>
    <xf numFmtId="4" fontId="73" fillId="0" borderId="1" xfId="0" applyNumberFormat="1" applyFont="1" applyBorder="1" applyAlignment="1">
      <alignment horizontal="center" vertical="center"/>
    </xf>
    <xf numFmtId="0" fontId="93" fillId="0" borderId="0" xfId="0" applyFont="1" applyAlignment="1">
      <alignment horizontal="right" vertical="top"/>
    </xf>
    <xf numFmtId="0" fontId="71" fillId="0" borderId="0" xfId="39" applyFont="1"/>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4" fontId="12" fillId="0" borderId="3" xfId="0" applyNumberFormat="1" applyFont="1" applyBorder="1" applyAlignment="1">
      <alignment horizontal="right" vertical="center" wrapText="1"/>
    </xf>
    <xf numFmtId="0" fontId="12" fillId="2" borderId="1" xfId="0" applyFont="1" applyFill="1" applyBorder="1" applyAlignment="1">
      <alignment horizontal="left" vertical="center" wrapText="1"/>
    </xf>
    <xf numFmtId="0" fontId="12" fillId="0" borderId="2" xfId="0" applyFont="1" applyBorder="1" applyAlignment="1">
      <alignment horizontal="left" vertical="center" wrapText="1"/>
    </xf>
    <xf numFmtId="4" fontId="12" fillId="0" borderId="28" xfId="0" applyNumberFormat="1" applyFont="1" applyBorder="1" applyAlignment="1">
      <alignment horizontal="right" vertical="center"/>
    </xf>
    <xf numFmtId="4" fontId="12" fillId="2" borderId="2" xfId="0" applyNumberFormat="1" applyFont="1" applyFill="1" applyBorder="1" applyAlignment="1">
      <alignment horizontal="right" vertical="center"/>
    </xf>
    <xf numFmtId="10" fontId="12" fillId="0" borderId="28" xfId="0" applyNumberFormat="1" applyFont="1" applyBorder="1" applyAlignment="1">
      <alignment horizontal="center" vertical="center"/>
    </xf>
    <xf numFmtId="0" fontId="12" fillId="2" borderId="4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4" borderId="9"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10" xfId="0" applyFont="1" applyBorder="1" applyAlignment="1">
      <alignment horizontal="center" vertical="center"/>
    </xf>
    <xf numFmtId="4" fontId="12" fillId="0" borderId="28"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4" fontId="12" fillId="0" borderId="0" xfId="0" applyNumberFormat="1" applyFont="1" applyAlignment="1">
      <alignment vertical="center"/>
    </xf>
    <xf numFmtId="10" fontId="64" fillId="0" borderId="1" xfId="0" applyNumberFormat="1" applyFont="1" applyBorder="1" applyAlignment="1">
      <alignment horizontal="center" vertical="center"/>
    </xf>
    <xf numFmtId="4" fontId="40" fillId="0" borderId="1" xfId="0" applyNumberFormat="1" applyFont="1" applyBorder="1" applyAlignment="1">
      <alignment horizontal="center" vertical="center"/>
    </xf>
    <xf numFmtId="164" fontId="40" fillId="0" borderId="1" xfId="0" applyNumberFormat="1" applyFont="1" applyBorder="1" applyAlignment="1">
      <alignment horizontal="center" vertical="center"/>
    </xf>
    <xf numFmtId="10" fontId="12" fillId="0" borderId="52" xfId="0" applyNumberFormat="1" applyFont="1" applyBorder="1" applyAlignment="1">
      <alignment horizontal="center" vertical="center"/>
    </xf>
    <xf numFmtId="0" fontId="45" fillId="0" borderId="16" xfId="0" applyFont="1" applyBorder="1" applyAlignment="1">
      <alignment vertical="center" wrapText="1"/>
    </xf>
    <xf numFmtId="0" fontId="11" fillId="2" borderId="24"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4" fontId="12" fillId="0" borderId="2" xfId="0" applyNumberFormat="1" applyFont="1" applyBorder="1" applyAlignment="1">
      <alignment horizontal="right" vertical="center" wrapText="1"/>
    </xf>
    <xf numFmtId="0" fontId="12" fillId="2" borderId="13" xfId="0" applyFont="1" applyFill="1" applyBorder="1" applyAlignment="1">
      <alignment horizontal="left" vertical="center" wrapText="1"/>
    </xf>
    <xf numFmtId="4" fontId="46" fillId="2" borderId="13" xfId="0" applyNumberFormat="1" applyFont="1" applyFill="1" applyBorder="1" applyAlignment="1">
      <alignment horizontal="right" vertical="center"/>
    </xf>
    <xf numFmtId="4" fontId="12" fillId="0" borderId="24" xfId="0" applyNumberFormat="1" applyFont="1" applyBorder="1" applyAlignment="1">
      <alignment horizontal="right" vertical="center"/>
    </xf>
    <xf numFmtId="10" fontId="12" fillId="0" borderId="51" xfId="0" applyNumberFormat="1" applyFont="1" applyBorder="1" applyAlignment="1">
      <alignment horizontal="center" vertical="center"/>
    </xf>
    <xf numFmtId="4" fontId="40" fillId="4" borderId="9" xfId="0" applyNumberFormat="1" applyFont="1" applyFill="1" applyBorder="1" applyAlignment="1">
      <alignment horizontal="right" vertical="center"/>
    </xf>
    <xf numFmtId="4" fontId="40" fillId="4" borderId="54" xfId="0" applyNumberFormat="1" applyFont="1" applyFill="1" applyBorder="1" applyAlignment="1">
      <alignment horizontal="right" vertical="center"/>
    </xf>
    <xf numFmtId="4" fontId="40" fillId="4" borderId="26" xfId="0" applyNumberFormat="1" applyFont="1" applyFill="1" applyBorder="1" applyAlignment="1">
      <alignment horizontal="right" vertical="center"/>
    </xf>
    <xf numFmtId="4" fontId="40" fillId="4" borderId="64" xfId="0" applyNumberFormat="1" applyFont="1" applyFill="1" applyBorder="1" applyAlignment="1">
      <alignment horizontal="right" vertical="center"/>
    </xf>
    <xf numFmtId="10" fontId="47" fillId="4" borderId="54"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4" fontId="12" fillId="0" borderId="8" xfId="0" applyNumberFormat="1" applyFont="1" applyBorder="1" applyAlignment="1">
      <alignment horizontal="right" vertical="center" wrapText="1"/>
    </xf>
    <xf numFmtId="0" fontId="0" fillId="0" borderId="7" xfId="0" applyBorder="1" applyAlignment="1">
      <alignment horizontal="left" vertical="center" wrapText="1"/>
    </xf>
    <xf numFmtId="4" fontId="12" fillId="0" borderId="29" xfId="0" applyNumberFormat="1" applyFont="1" applyBorder="1" applyAlignment="1">
      <alignment horizontal="right" vertical="center"/>
    </xf>
    <xf numFmtId="4" fontId="12" fillId="0" borderId="30" xfId="0" applyNumberFormat="1" applyFont="1" applyBorder="1" applyAlignment="1">
      <alignment horizontal="right" vertical="center"/>
    </xf>
    <xf numFmtId="10" fontId="12" fillId="0" borderId="44" xfId="0" applyNumberFormat="1" applyFont="1" applyBorder="1" applyAlignment="1">
      <alignment horizontal="center"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2" borderId="15" xfId="0" applyFont="1" applyFill="1" applyBorder="1" applyAlignment="1">
      <alignment horizontal="left" vertical="center" wrapText="1"/>
    </xf>
    <xf numFmtId="4" fontId="45" fillId="2" borderId="15" xfId="0" applyNumberFormat="1" applyFont="1" applyFill="1" applyBorder="1" applyAlignment="1">
      <alignment horizontal="right" vertical="center"/>
    </xf>
    <xf numFmtId="4" fontId="12" fillId="0" borderId="42" xfId="0" applyNumberFormat="1" applyFont="1" applyBorder="1" applyAlignment="1">
      <alignment horizontal="right" vertical="center"/>
    </xf>
    <xf numFmtId="0" fontId="45" fillId="0" borderId="21" xfId="0" applyFont="1" applyBorder="1" applyAlignment="1">
      <alignment vertical="center" wrapText="1"/>
    </xf>
    <xf numFmtId="0" fontId="7" fillId="0" borderId="7" xfId="0" applyFont="1" applyBorder="1" applyAlignment="1">
      <alignment horizontal="left" vertical="center" wrapText="1"/>
    </xf>
    <xf numFmtId="0" fontId="45" fillId="0" borderId="18" xfId="0" applyFont="1" applyBorder="1" applyAlignment="1">
      <alignment vertical="center" wrapText="1"/>
    </xf>
    <xf numFmtId="0" fontId="62" fillId="0" borderId="36" xfId="0" applyFont="1" applyBorder="1" applyAlignment="1">
      <alignment horizontal="right" vertical="center" wrapText="1"/>
    </xf>
    <xf numFmtId="0" fontId="45" fillId="0" borderId="63" xfId="0" applyFont="1" applyBorder="1" applyAlignment="1">
      <alignment horizontal="left" vertical="center" wrapText="1"/>
    </xf>
    <xf numFmtId="4" fontId="45" fillId="0" borderId="49" xfId="0" applyNumberFormat="1" applyFont="1" applyBorder="1" applyAlignment="1">
      <alignment horizontal="right" vertical="center"/>
    </xf>
    <xf numFmtId="0" fontId="0" fillId="0" borderId="1" xfId="0" applyBorder="1" applyAlignment="1">
      <alignment horizontal="lef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4" fontId="4" fillId="0" borderId="42" xfId="0" applyNumberFormat="1" applyFont="1" applyBorder="1" applyAlignment="1">
      <alignment horizontal="right" vertical="center"/>
    </xf>
    <xf numFmtId="0" fontId="2" fillId="0" borderId="7" xfId="0" applyFont="1" applyBorder="1" applyAlignment="1">
      <alignment horizontal="left" vertical="center" wrapText="1"/>
    </xf>
    <xf numFmtId="4" fontId="46" fillId="0" borderId="63" xfId="0" applyNumberFormat="1" applyFont="1" applyBorder="1" applyAlignment="1">
      <alignment horizontal="right" vertical="center"/>
    </xf>
    <xf numFmtId="0" fontId="0" fillId="0" borderId="0" xfId="0" applyAlignment="1">
      <alignment horizontal="left" vertical="top" wrapText="1"/>
    </xf>
    <xf numFmtId="0" fontId="73" fillId="6" borderId="2" xfId="0" applyFont="1" applyFill="1" applyBorder="1" applyAlignment="1">
      <alignment horizontal="left" vertical="center" wrapText="1"/>
    </xf>
    <xf numFmtId="0" fontId="73" fillId="6" borderId="25" xfId="0" applyFont="1" applyFill="1" applyBorder="1" applyAlignment="1">
      <alignment horizontal="left" vertical="center" wrapText="1"/>
    </xf>
    <xf numFmtId="0" fontId="40" fillId="5" borderId="2" xfId="0" applyFont="1" applyFill="1" applyBorder="1" applyAlignment="1">
      <alignment horizontal="left" vertical="center"/>
    </xf>
    <xf numFmtId="0" fontId="40" fillId="5" borderId="13" xfId="0" applyFont="1" applyFill="1" applyBorder="1" applyAlignment="1">
      <alignment horizontal="left" vertical="center"/>
    </xf>
    <xf numFmtId="0" fontId="40" fillId="5" borderId="25" xfId="0" applyFont="1" applyFill="1" applyBorder="1" applyAlignment="1">
      <alignment horizontal="left" vertical="center"/>
    </xf>
    <xf numFmtId="0" fontId="73" fillId="5" borderId="2" xfId="0" applyFont="1" applyFill="1" applyBorder="1" applyAlignment="1">
      <alignment horizontal="left" vertical="center" wrapText="1"/>
    </xf>
    <xf numFmtId="0" fontId="73" fillId="5" borderId="13" xfId="0" applyFont="1" applyFill="1" applyBorder="1" applyAlignment="1">
      <alignment horizontal="left" vertical="center" wrapText="1"/>
    </xf>
    <xf numFmtId="0" fontId="73" fillId="5" borderId="25" xfId="0" applyFont="1" applyFill="1" applyBorder="1" applyAlignment="1">
      <alignment horizontal="left" vertical="center" wrapText="1"/>
    </xf>
    <xf numFmtId="0" fontId="40" fillId="0" borderId="0" xfId="0" applyFont="1" applyAlignment="1">
      <alignment horizontal="left" vertical="center"/>
    </xf>
    <xf numFmtId="0" fontId="14" fillId="0" borderId="0" xfId="0" applyFont="1" applyAlignment="1">
      <alignment horizontal="left" vertical="top"/>
    </xf>
    <xf numFmtId="0" fontId="69" fillId="0" borderId="0" xfId="0" applyFont="1" applyAlignment="1">
      <alignment horizontal="center" wrapText="1"/>
    </xf>
    <xf numFmtId="0" fontId="40" fillId="6" borderId="1" xfId="0" applyFont="1" applyFill="1" applyBorder="1" applyAlignment="1">
      <alignment horizontal="left" vertical="center" wrapText="1"/>
    </xf>
    <xf numFmtId="0" fontId="40" fillId="0" borderId="1" xfId="0" applyFont="1" applyBorder="1" applyAlignment="1">
      <alignment horizontal="left" vertical="center" wrapText="1"/>
    </xf>
    <xf numFmtId="0" fontId="73" fillId="0" borderId="5" xfId="0" applyFont="1" applyBorder="1" applyAlignment="1">
      <alignment horizontal="center" vertical="center"/>
    </xf>
    <xf numFmtId="0" fontId="73" fillId="0" borderId="1" xfId="0" applyFont="1" applyBorder="1" applyAlignment="1">
      <alignment horizontal="center" vertical="center"/>
    </xf>
    <xf numFmtId="0" fontId="47" fillId="0" borderId="1" xfId="0" applyFont="1" applyBorder="1" applyAlignment="1">
      <alignment horizontal="left" vertical="center" wrapText="1"/>
    </xf>
    <xf numFmtId="0" fontId="64" fillId="0" borderId="1" xfId="0" applyFont="1" applyBorder="1" applyAlignment="1">
      <alignment horizontal="left" vertical="center" wrapText="1"/>
    </xf>
    <xf numFmtId="0" fontId="84" fillId="0" borderId="0" xfId="0" applyFont="1" applyAlignment="1">
      <alignment horizontal="left" vertical="top" wrapText="1"/>
    </xf>
    <xf numFmtId="0" fontId="70" fillId="0" borderId="0" xfId="0" applyFont="1" applyAlignment="1">
      <alignment horizontal="left" vertical="top" wrapText="1"/>
    </xf>
    <xf numFmtId="0" fontId="79" fillId="0" borderId="0" xfId="0" applyFont="1" applyAlignment="1">
      <alignment horizontal="left" vertical="top" wrapText="1"/>
    </xf>
    <xf numFmtId="0" fontId="79" fillId="0" borderId="0" xfId="0" applyFont="1" applyAlignment="1">
      <alignment horizontal="left" vertical="top"/>
    </xf>
    <xf numFmtId="0" fontId="70" fillId="0" borderId="0" xfId="0" applyFont="1" applyAlignment="1">
      <alignment horizontal="left" vertical="top"/>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20" xfId="0" applyFont="1" applyBorder="1" applyAlignment="1">
      <alignment horizontal="left" vertical="center" wrapText="1"/>
    </xf>
    <xf numFmtId="0" fontId="12" fillId="0" borderId="20" xfId="0"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right" vertical="center" wrapText="1"/>
    </xf>
    <xf numFmtId="0" fontId="12" fillId="0" borderId="20" xfId="0" applyFont="1" applyBorder="1" applyAlignment="1">
      <alignment horizontal="right" vertical="center" wrapText="1"/>
    </xf>
    <xf numFmtId="0" fontId="12" fillId="0" borderId="5" xfId="0" applyFont="1" applyBorder="1" applyAlignment="1">
      <alignment horizontal="right" vertical="center" wrapText="1"/>
    </xf>
    <xf numFmtId="0" fontId="48" fillId="4" borderId="3" xfId="0" applyFont="1" applyFill="1" applyBorder="1" applyAlignment="1">
      <alignment horizontal="center" vertical="center" textRotation="90" wrapText="1"/>
    </xf>
    <xf numFmtId="0" fontId="48" fillId="4" borderId="5" xfId="0" applyFont="1" applyFill="1" applyBorder="1" applyAlignment="1">
      <alignment horizontal="center" vertical="center" textRotation="90" wrapText="1"/>
    </xf>
    <xf numFmtId="0" fontId="48" fillId="4" borderId="1" xfId="0" applyFont="1" applyFill="1" applyBorder="1" applyAlignment="1">
      <alignment vertical="center" wrapText="1"/>
    </xf>
    <xf numFmtId="0" fontId="48" fillId="4" borderId="3" xfId="0" applyFont="1" applyFill="1" applyBorder="1" applyAlignment="1">
      <alignment vertical="center" wrapText="1"/>
    </xf>
    <xf numFmtId="0" fontId="0" fillId="0" borderId="5" xfId="0" applyBorder="1" applyAlignment="1">
      <alignment vertical="center" wrapText="1"/>
    </xf>
    <xf numFmtId="0" fontId="48" fillId="4" borderId="2" xfId="0" applyFont="1" applyFill="1" applyBorder="1" applyAlignment="1">
      <alignment vertical="center" wrapText="1"/>
    </xf>
    <xf numFmtId="0" fontId="48" fillId="4" borderId="6" xfId="0" applyFont="1" applyFill="1" applyBorder="1" applyAlignment="1">
      <alignment vertical="center" wrapText="1"/>
    </xf>
    <xf numFmtId="0" fontId="48" fillId="4" borderId="28" xfId="0" applyFont="1" applyFill="1" applyBorder="1" applyAlignment="1">
      <alignment vertical="center" wrapText="1"/>
    </xf>
    <xf numFmtId="0" fontId="48" fillId="4" borderId="49" xfId="0" applyFont="1" applyFill="1" applyBorder="1" applyAlignment="1">
      <alignment vertical="center" wrapText="1"/>
    </xf>
    <xf numFmtId="0" fontId="56" fillId="4" borderId="1" xfId="0" applyFont="1" applyFill="1" applyBorder="1" applyAlignment="1">
      <alignment horizontal="left" vertical="center" wrapText="1"/>
    </xf>
    <xf numFmtId="0" fontId="56" fillId="4" borderId="3"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45" fillId="0" borderId="39" xfId="40" applyFont="1" applyBorder="1" applyAlignment="1">
      <alignment horizontal="left" vertical="center" wrapText="1"/>
    </xf>
    <xf numFmtId="0" fontId="45" fillId="0" borderId="43" xfId="40" applyFont="1" applyBorder="1" applyAlignment="1">
      <alignment horizontal="left" vertical="center" wrapText="1"/>
    </xf>
    <xf numFmtId="4" fontId="12" fillId="0" borderId="32" xfId="0" applyNumberFormat="1" applyFont="1" applyBorder="1" applyAlignment="1">
      <alignment horizontal="right" vertical="center"/>
    </xf>
    <xf numFmtId="4" fontId="12" fillId="0" borderId="5" xfId="0" applyNumberFormat="1" applyFont="1" applyBorder="1" applyAlignment="1">
      <alignment horizontal="right" vertical="center"/>
    </xf>
    <xf numFmtId="4" fontId="12" fillId="2" borderId="34" xfId="0" applyNumberFormat="1" applyFont="1" applyFill="1" applyBorder="1" applyAlignment="1">
      <alignment horizontal="right" vertical="center"/>
    </xf>
    <xf numFmtId="4" fontId="12" fillId="2" borderId="40" xfId="0" applyNumberFormat="1" applyFont="1" applyFill="1" applyBorder="1" applyAlignment="1">
      <alignment horizontal="right" vertical="center"/>
    </xf>
    <xf numFmtId="4" fontId="45" fillId="0" borderId="49" xfId="0" applyNumberFormat="1" applyFont="1" applyBorder="1" applyAlignment="1">
      <alignment horizontal="right" vertical="center" wrapText="1"/>
    </xf>
    <xf numFmtId="4" fontId="45" fillId="0" borderId="40" xfId="0" applyNumberFormat="1" applyFont="1" applyBorder="1" applyAlignment="1">
      <alignment horizontal="right" vertical="center" wrapText="1"/>
    </xf>
    <xf numFmtId="0" fontId="12" fillId="0" borderId="32" xfId="0" applyFont="1" applyBorder="1" applyAlignment="1">
      <alignment horizontal="center" vertical="center" wrapText="1"/>
    </xf>
    <xf numFmtId="0" fontId="40" fillId="4" borderId="51"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4" borderId="19" xfId="0" applyFont="1" applyFill="1" applyBorder="1" applyAlignment="1">
      <alignment horizontal="center" vertical="center" wrapText="1"/>
    </xf>
    <xf numFmtId="4" fontId="12" fillId="0" borderId="39" xfId="0" applyNumberFormat="1" applyFont="1" applyBorder="1" applyAlignment="1">
      <alignment horizontal="right" vertical="center"/>
    </xf>
    <xf numFmtId="4" fontId="12" fillId="0" borderId="43" xfId="0" applyNumberFormat="1" applyFont="1" applyBorder="1" applyAlignment="1">
      <alignment horizontal="right" vertical="center"/>
    </xf>
    <xf numFmtId="10" fontId="12" fillId="0" borderId="34" xfId="0" applyNumberFormat="1" applyFont="1" applyBorder="1" applyAlignment="1">
      <alignment horizontal="center" vertical="center"/>
    </xf>
    <xf numFmtId="10" fontId="12" fillId="0" borderId="40" xfId="0" applyNumberFormat="1" applyFont="1" applyBorder="1" applyAlignment="1">
      <alignment horizontal="center" vertical="center"/>
    </xf>
    <xf numFmtId="0" fontId="48" fillId="4" borderId="48" xfId="0" applyFont="1" applyFill="1" applyBorder="1" applyAlignment="1">
      <alignment vertical="center" wrapText="1"/>
    </xf>
    <xf numFmtId="0" fontId="48" fillId="4" borderId="21" xfId="0" applyFont="1" applyFill="1" applyBorder="1" applyAlignment="1">
      <alignment vertical="center" wrapText="1"/>
    </xf>
    <xf numFmtId="0" fontId="48" fillId="4" borderId="46" xfId="0" applyFont="1" applyFill="1" applyBorder="1" applyAlignment="1">
      <alignment vertical="center" wrapText="1"/>
    </xf>
    <xf numFmtId="0" fontId="45" fillId="0" borderId="31" xfId="0" applyFont="1" applyBorder="1" applyAlignment="1">
      <alignment horizontal="left" vertical="center" wrapText="1"/>
    </xf>
    <xf numFmtId="0" fontId="45" fillId="0" borderId="17" xfId="0" applyFont="1" applyBorder="1" applyAlignment="1">
      <alignment horizontal="left" vertical="center" wrapText="1"/>
    </xf>
    <xf numFmtId="4" fontId="46" fillId="2" borderId="31" xfId="0" applyNumberFormat="1" applyFont="1" applyFill="1" applyBorder="1" applyAlignment="1">
      <alignment horizontal="right" vertical="center" wrapText="1"/>
    </xf>
    <xf numFmtId="4" fontId="46" fillId="2" borderId="17" xfId="0" applyNumberFormat="1" applyFont="1" applyFill="1" applyBorder="1" applyAlignment="1">
      <alignment horizontal="right" vertical="center" wrapText="1"/>
    </xf>
    <xf numFmtId="4" fontId="45" fillId="0" borderId="42" xfId="0" applyNumberFormat="1" applyFont="1" applyBorder="1" applyAlignment="1">
      <alignment horizontal="right" vertical="center" wrapText="1"/>
    </xf>
    <xf numFmtId="4" fontId="45" fillId="0" borderId="43" xfId="0" applyNumberFormat="1" applyFont="1" applyBorder="1" applyAlignment="1">
      <alignment horizontal="right" vertical="center" wrapText="1"/>
    </xf>
    <xf numFmtId="10" fontId="12" fillId="0" borderId="49" xfId="0" applyNumberFormat="1" applyFont="1" applyBorder="1" applyAlignment="1">
      <alignment horizontal="center" vertical="center"/>
    </xf>
    <xf numFmtId="0" fontId="45" fillId="2" borderId="21" xfId="0" applyFont="1" applyFill="1" applyBorder="1" applyAlignment="1">
      <alignment horizontal="left" vertical="center" wrapText="1"/>
    </xf>
    <xf numFmtId="0" fontId="45" fillId="2" borderId="17" xfId="0" applyFont="1" applyFill="1" applyBorder="1" applyAlignment="1">
      <alignment horizontal="left" vertical="center" wrapText="1"/>
    </xf>
    <xf numFmtId="4" fontId="12" fillId="2" borderId="49" xfId="0" applyNumberFormat="1" applyFont="1" applyFill="1" applyBorder="1" applyAlignment="1">
      <alignment horizontal="right" vertical="center"/>
    </xf>
    <xf numFmtId="4" fontId="46" fillId="2" borderId="21" xfId="0" applyNumberFormat="1" applyFont="1" applyFill="1" applyBorder="1" applyAlignment="1">
      <alignment horizontal="right" vertical="center" wrapText="1"/>
    </xf>
    <xf numFmtId="4" fontId="45" fillId="0" borderId="3" xfId="0" applyNumberFormat="1" applyFont="1" applyBorder="1" applyAlignment="1">
      <alignment horizontal="left" vertical="center"/>
    </xf>
    <xf numFmtId="4" fontId="45" fillId="0" borderId="5" xfId="0" applyNumberFormat="1" applyFont="1" applyBorder="1" applyAlignment="1">
      <alignment horizontal="left" vertical="center"/>
    </xf>
    <xf numFmtId="0" fontId="40" fillId="2" borderId="14" xfId="0" applyFont="1" applyFill="1" applyBorder="1" applyAlignment="1">
      <alignment horizontal="left" vertical="center" wrapText="1"/>
    </xf>
    <xf numFmtId="0" fontId="40" fillId="2" borderId="50" xfId="0" applyFont="1" applyFill="1" applyBorder="1" applyAlignment="1">
      <alignment horizontal="left" vertical="center" wrapText="1"/>
    </xf>
    <xf numFmtId="4" fontId="46" fillId="2" borderId="21" xfId="0" applyNumberFormat="1" applyFont="1" applyFill="1" applyBorder="1" applyAlignment="1">
      <alignment horizontal="right" vertical="center"/>
    </xf>
    <xf numFmtId="4" fontId="46" fillId="2" borderId="17" xfId="0" applyNumberFormat="1" applyFont="1" applyFill="1" applyBorder="1" applyAlignment="1">
      <alignment horizontal="right" vertical="center"/>
    </xf>
    <xf numFmtId="0" fontId="3" fillId="0" borderId="3" xfId="0" applyFont="1" applyBorder="1" applyAlignment="1">
      <alignment horizontal="left" vertical="center" wrapText="1"/>
    </xf>
    <xf numFmtId="0" fontId="5" fillId="0" borderId="20"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20" xfId="0" applyFont="1" applyBorder="1" applyAlignment="1">
      <alignment horizontal="left" vertical="center" wrapText="1"/>
    </xf>
    <xf numFmtId="0" fontId="9" fillId="0" borderId="3" xfId="0" applyFont="1" applyBorder="1" applyAlignment="1">
      <alignment horizontal="left" vertical="center" wrapText="1"/>
    </xf>
    <xf numFmtId="0" fontId="9" fillId="0" borderId="20" xfId="0" applyFont="1" applyBorder="1" applyAlignment="1">
      <alignment horizontal="left" vertical="center" wrapText="1"/>
    </xf>
    <xf numFmtId="4" fontId="50" fillId="0" borderId="3" xfId="0" applyNumberFormat="1" applyFont="1" applyBorder="1" applyAlignment="1">
      <alignment horizontal="right" vertical="center" wrapText="1"/>
    </xf>
    <xf numFmtId="4" fontId="50" fillId="0" borderId="20" xfId="0" applyNumberFormat="1" applyFont="1" applyBorder="1" applyAlignment="1">
      <alignment horizontal="right" vertical="center" wrapText="1"/>
    </xf>
    <xf numFmtId="4" fontId="50" fillId="0" borderId="5" xfId="0" applyNumberFormat="1" applyFont="1" applyBorder="1" applyAlignment="1">
      <alignment horizontal="right" vertical="center" wrapText="1"/>
    </xf>
    <xf numFmtId="4" fontId="12" fillId="2" borderId="42" xfId="0" applyNumberFormat="1" applyFont="1" applyFill="1" applyBorder="1" applyAlignment="1">
      <alignment horizontal="right" vertical="center"/>
    </xf>
    <xf numFmtId="4" fontId="12" fillId="2" borderId="43" xfId="0" applyNumberFormat="1" applyFont="1" applyFill="1" applyBorder="1" applyAlignment="1">
      <alignment horizontal="right" vertical="center"/>
    </xf>
    <xf numFmtId="0" fontId="40" fillId="4" borderId="9" xfId="0" applyFont="1" applyFill="1" applyBorder="1" applyAlignment="1">
      <alignment horizontal="left" vertical="center" wrapText="1"/>
    </xf>
    <xf numFmtId="0" fontId="0" fillId="0" borderId="12" xfId="0" applyBorder="1" applyAlignment="1">
      <alignment horizontal="left" vertical="center"/>
    </xf>
    <xf numFmtId="0" fontId="0" fillId="0" borderId="11" xfId="0" applyBorder="1" applyAlignment="1">
      <alignment horizontal="left" vertical="center"/>
    </xf>
    <xf numFmtId="0" fontId="63" fillId="0" borderId="1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2" fillId="0" borderId="49" xfId="0" applyNumberFormat="1" applyFont="1" applyBorder="1" applyAlignment="1">
      <alignment horizontal="right" vertical="center"/>
    </xf>
    <xf numFmtId="4" fontId="12" fillId="0" borderId="40" xfId="0" applyNumberFormat="1" applyFont="1" applyBorder="1" applyAlignment="1">
      <alignment horizontal="right" vertical="center"/>
    </xf>
    <xf numFmtId="164" fontId="50" fillId="0" borderId="3" xfId="0" applyNumberFormat="1" applyFont="1" applyBorder="1" applyAlignment="1">
      <alignment horizontal="right" vertical="center" wrapText="1"/>
    </xf>
    <xf numFmtId="164" fontId="50" fillId="0" borderId="20" xfId="0" applyNumberFormat="1" applyFont="1" applyBorder="1" applyAlignment="1">
      <alignment horizontal="right" vertical="center" wrapText="1"/>
    </xf>
    <xf numFmtId="0" fontId="0" fillId="0" borderId="5" xfId="0" applyBorder="1" applyAlignment="1">
      <alignment horizontal="right" vertical="center" wrapText="1"/>
    </xf>
    <xf numFmtId="4" fontId="45" fillId="0" borderId="3" xfId="0" applyNumberFormat="1" applyFont="1" applyBorder="1" applyAlignment="1">
      <alignment horizontal="left" vertical="center" wrapText="1"/>
    </xf>
    <xf numFmtId="4" fontId="45" fillId="0" borderId="20" xfId="0" applyNumberFormat="1" applyFont="1" applyBorder="1" applyAlignment="1">
      <alignment horizontal="left" vertical="center" wrapText="1"/>
    </xf>
    <xf numFmtId="0" fontId="26" fillId="0" borderId="3"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5" xfId="0" applyBorder="1" applyAlignment="1">
      <alignment horizontal="center" vertical="center" wrapText="1"/>
    </xf>
    <xf numFmtId="0" fontId="45" fillId="0" borderId="42" xfId="0" applyFont="1" applyBorder="1" applyAlignment="1">
      <alignment horizontal="left" vertical="center" wrapText="1"/>
    </xf>
    <xf numFmtId="0" fontId="45" fillId="0" borderId="47" xfId="0" applyFont="1" applyBorder="1" applyAlignment="1">
      <alignment horizontal="left" vertical="center" wrapText="1"/>
    </xf>
    <xf numFmtId="0" fontId="0" fillId="0" borderId="43" xfId="0" applyBorder="1" applyAlignment="1">
      <alignment horizontal="left" vertical="center" wrapText="1"/>
    </xf>
    <xf numFmtId="0" fontId="45" fillId="0" borderId="49" xfId="0" applyFont="1" applyBorder="1" applyAlignment="1">
      <alignment horizontal="left" vertical="center" wrapText="1"/>
    </xf>
    <xf numFmtId="0" fontId="47" fillId="0" borderId="48" xfId="0" applyFont="1" applyBorder="1" applyAlignment="1">
      <alignment horizontal="left" vertical="center" wrapText="1"/>
    </xf>
    <xf numFmtId="0" fontId="0" fillId="0" borderId="40" xfId="0" applyBorder="1" applyAlignment="1">
      <alignment horizontal="left" vertical="center" wrapText="1"/>
    </xf>
    <xf numFmtId="0" fontId="26" fillId="0" borderId="21" xfId="31" applyBorder="1" applyAlignment="1">
      <alignment horizontal="center" vertical="center" wrapText="1"/>
    </xf>
    <xf numFmtId="0" fontId="0" fillId="0" borderId="46" xfId="0" applyBorder="1" applyAlignment="1">
      <alignment horizontal="center" vertical="center" wrapText="1"/>
    </xf>
    <xf numFmtId="0" fontId="0" fillId="0" borderId="17" xfId="0" applyBorder="1" applyAlignment="1">
      <alignment horizontal="center" vertical="center" wrapText="1"/>
    </xf>
    <xf numFmtId="0" fontId="26" fillId="0" borderId="3" xfId="31" applyBorder="1" applyAlignment="1">
      <alignment horizontal="left" vertical="center" wrapText="1"/>
    </xf>
    <xf numFmtId="0" fontId="26" fillId="0" borderId="20" xfId="31" applyBorder="1" applyAlignment="1">
      <alignment horizontal="left" vertical="center" wrapText="1"/>
    </xf>
    <xf numFmtId="0" fontId="1" fillId="0" borderId="3" xfId="0" applyFont="1" applyBorder="1" applyAlignment="1">
      <alignment horizontal="left" vertical="center" wrapText="1"/>
    </xf>
    <xf numFmtId="0" fontId="26" fillId="0" borderId="20" xfId="0" applyFont="1" applyBorder="1" applyAlignment="1">
      <alignment horizontal="left" vertical="center" wrapText="1"/>
    </xf>
    <xf numFmtId="0" fontId="26" fillId="0" borderId="3" xfId="0" applyFont="1" applyBorder="1" applyAlignment="1">
      <alignment horizontal="left" vertical="center" wrapText="1"/>
    </xf>
    <xf numFmtId="0" fontId="45" fillId="0" borderId="3" xfId="0" applyFont="1" applyBorder="1" applyAlignment="1">
      <alignment horizontal="left" vertical="center" wrapText="1"/>
    </xf>
    <xf numFmtId="0" fontId="45" fillId="0" borderId="20" xfId="0" applyFont="1" applyBorder="1" applyAlignment="1">
      <alignment horizontal="left" vertical="center" wrapText="1"/>
    </xf>
    <xf numFmtId="0" fontId="40" fillId="3" borderId="35" xfId="0" applyFont="1" applyFill="1" applyBorder="1" applyAlignment="1">
      <alignment horizontal="center" vertical="center" wrapText="1"/>
    </xf>
    <xf numFmtId="0" fontId="40" fillId="3" borderId="36"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8" fillId="3" borderId="38" xfId="0" applyFont="1" applyFill="1" applyBorder="1" applyAlignment="1">
      <alignment horizontal="left" vertical="center" wrapText="1"/>
    </xf>
    <xf numFmtId="0" fontId="48" fillId="3" borderId="14" xfId="0" applyFont="1" applyFill="1" applyBorder="1" applyAlignment="1">
      <alignment horizontal="left" vertical="center" wrapText="1"/>
    </xf>
    <xf numFmtId="0" fontId="48" fillId="3" borderId="39" xfId="0" applyFont="1" applyFill="1" applyBorder="1" applyAlignment="1">
      <alignment horizontal="left" vertical="center" wrapText="1"/>
    </xf>
    <xf numFmtId="0" fontId="48" fillId="3" borderId="43" xfId="0" applyFont="1" applyFill="1" applyBorder="1" applyAlignment="1">
      <alignment horizontal="left" vertical="center" wrapText="1"/>
    </xf>
    <xf numFmtId="0" fontId="48" fillId="3" borderId="34" xfId="0" applyFont="1" applyFill="1" applyBorder="1" applyAlignment="1">
      <alignment horizontal="left" vertical="center" wrapText="1"/>
    </xf>
    <xf numFmtId="0" fontId="48" fillId="3" borderId="40" xfId="0" applyFont="1" applyFill="1" applyBorder="1" applyAlignment="1">
      <alignment horizontal="left" vertical="center" wrapText="1"/>
    </xf>
    <xf numFmtId="4" fontId="26" fillId="0" borderId="42" xfId="0" applyNumberFormat="1" applyFont="1" applyBorder="1" applyAlignment="1">
      <alignment horizontal="right" vertical="center"/>
    </xf>
    <xf numFmtId="4" fontId="26" fillId="0" borderId="43" xfId="0" applyNumberFormat="1" applyFont="1" applyBorder="1" applyAlignment="1">
      <alignment horizontal="right" vertical="center"/>
    </xf>
    <xf numFmtId="10" fontId="26" fillId="0" borderId="49" xfId="0" applyNumberFormat="1" applyFont="1" applyBorder="1" applyAlignment="1">
      <alignment horizontal="center" vertical="center"/>
    </xf>
    <xf numFmtId="10" fontId="26" fillId="0" borderId="40" xfId="0" applyNumberFormat="1" applyFont="1" applyBorder="1" applyAlignment="1">
      <alignment horizontal="center" vertical="center"/>
    </xf>
    <xf numFmtId="0" fontId="45" fillId="0" borderId="40" xfId="0" applyFont="1" applyBorder="1" applyAlignment="1">
      <alignment horizontal="left" vertical="center" wrapText="1"/>
    </xf>
    <xf numFmtId="4" fontId="26" fillId="0" borderId="49" xfId="0" applyNumberFormat="1" applyFont="1" applyBorder="1" applyAlignment="1">
      <alignment horizontal="right" vertical="center"/>
    </xf>
    <xf numFmtId="4" fontId="26" fillId="0" borderId="40" xfId="0" applyNumberFormat="1" applyFont="1" applyBorder="1" applyAlignment="1">
      <alignment horizontal="right" vertical="center"/>
    </xf>
    <xf numFmtId="4" fontId="26" fillId="0" borderId="47" xfId="0" applyNumberFormat="1" applyFont="1" applyBorder="1" applyAlignment="1">
      <alignment horizontal="right" vertical="center"/>
    </xf>
    <xf numFmtId="10" fontId="26" fillId="0" borderId="48" xfId="0" applyNumberFormat="1" applyFont="1" applyBorder="1" applyAlignment="1">
      <alignment horizontal="center" vertical="center"/>
    </xf>
    <xf numFmtId="0" fontId="45" fillId="0" borderId="48" xfId="0" applyFont="1" applyBorder="1" applyAlignment="1">
      <alignment horizontal="left" vertical="center" wrapText="1"/>
    </xf>
    <xf numFmtId="4" fontId="26" fillId="0" borderId="48" xfId="0" applyNumberFormat="1" applyFont="1" applyBorder="1" applyAlignment="1">
      <alignment horizontal="right" vertical="center"/>
    </xf>
    <xf numFmtId="4" fontId="46" fillId="0" borderId="21" xfId="0" applyNumberFormat="1" applyFont="1" applyBorder="1" applyAlignment="1">
      <alignment horizontal="right" vertical="center" wrapText="1"/>
    </xf>
    <xf numFmtId="4" fontId="46" fillId="0" borderId="46" xfId="0" applyNumberFormat="1" applyFont="1" applyBorder="1" applyAlignment="1">
      <alignment horizontal="right" vertical="center" wrapText="1"/>
    </xf>
    <xf numFmtId="4" fontId="46" fillId="0" borderId="17" xfId="0" applyNumberFormat="1" applyFont="1" applyBorder="1" applyAlignment="1">
      <alignment horizontal="right" vertical="center" wrapText="1"/>
    </xf>
    <xf numFmtId="0" fontId="48" fillId="3" borderId="31" xfId="0" applyFont="1" applyFill="1" applyBorder="1" applyAlignment="1">
      <alignment horizontal="center" vertical="center" textRotation="90" wrapText="1"/>
    </xf>
    <xf numFmtId="0" fontId="48" fillId="3" borderId="17" xfId="0" applyFont="1" applyFill="1" applyBorder="1" applyAlignment="1">
      <alignment horizontal="center" vertical="center" textRotation="90" wrapText="1"/>
    </xf>
    <xf numFmtId="0" fontId="48" fillId="3" borderId="32"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43" xfId="0" applyFont="1" applyBorder="1" applyAlignment="1">
      <alignment horizontal="left" vertical="center" wrapText="1"/>
    </xf>
    <xf numFmtId="4" fontId="26" fillId="0" borderId="3" xfId="0" applyNumberFormat="1" applyFont="1" applyBorder="1" applyAlignment="1">
      <alignment horizontal="right" vertical="center"/>
    </xf>
    <xf numFmtId="4" fontId="26" fillId="0" borderId="5" xfId="0" applyNumberFormat="1" applyFont="1" applyBorder="1" applyAlignment="1">
      <alignment horizontal="right" vertical="center"/>
    </xf>
    <xf numFmtId="0" fontId="56" fillId="3" borderId="32" xfId="0" applyFont="1" applyFill="1" applyBorder="1" applyAlignment="1">
      <alignment horizontal="left" vertical="center" wrapText="1"/>
    </xf>
    <xf numFmtId="0" fontId="56" fillId="3" borderId="5" xfId="0" applyFont="1" applyFill="1" applyBorder="1" applyAlignment="1">
      <alignment horizontal="left" vertical="center" wrapText="1"/>
    </xf>
    <xf numFmtId="0" fontId="16" fillId="0" borderId="32" xfId="0" applyFont="1" applyBorder="1" applyAlignment="1">
      <alignment horizontal="left" vertical="center" wrapText="1"/>
    </xf>
    <xf numFmtId="0" fontId="16" fillId="0" borderId="20" xfId="0" applyFont="1" applyBorder="1" applyAlignment="1">
      <alignment horizontal="left" vertical="center" wrapText="1"/>
    </xf>
    <xf numFmtId="0" fontId="16" fillId="0" borderId="5" xfId="0" applyFont="1" applyBorder="1" applyAlignment="1">
      <alignment horizontal="left" vertical="center" wrapText="1"/>
    </xf>
    <xf numFmtId="4" fontId="26" fillId="0" borderId="32" xfId="0" applyNumberFormat="1" applyFont="1" applyBorder="1" applyAlignment="1">
      <alignment horizontal="right" vertical="center"/>
    </xf>
    <xf numFmtId="4" fontId="26" fillId="0" borderId="20" xfId="0" applyNumberFormat="1" applyFont="1" applyBorder="1" applyAlignment="1">
      <alignment horizontal="right" vertical="center"/>
    </xf>
    <xf numFmtId="0" fontId="26" fillId="0" borderId="32" xfId="0" applyFont="1" applyBorder="1" applyAlignment="1">
      <alignment horizontal="right" vertical="center" wrapText="1"/>
    </xf>
    <xf numFmtId="0" fontId="26" fillId="0" borderId="20" xfId="0" applyFont="1" applyBorder="1" applyAlignment="1">
      <alignment horizontal="right" vertical="center" wrapText="1"/>
    </xf>
    <xf numFmtId="0" fontId="26" fillId="0" borderId="5" xfId="0" applyFont="1" applyBorder="1" applyAlignment="1">
      <alignment horizontal="right" vertical="center" wrapText="1"/>
    </xf>
    <xf numFmtId="0" fontId="26" fillId="0" borderId="32" xfId="0" applyFont="1" applyBorder="1" applyAlignment="1">
      <alignment horizontal="left" vertical="center" wrapText="1"/>
    </xf>
    <xf numFmtId="0" fontId="26" fillId="0" borderId="5" xfId="0" applyFont="1" applyBorder="1" applyAlignment="1">
      <alignment horizontal="left" vertical="center" wrapText="1"/>
    </xf>
    <xf numFmtId="4" fontId="48" fillId="3" borderId="32" xfId="0" applyNumberFormat="1" applyFont="1" applyFill="1" applyBorder="1" applyAlignment="1">
      <alignment horizontal="left" vertical="center" wrapText="1"/>
    </xf>
    <xf numFmtId="4" fontId="48" fillId="3" borderId="5" xfId="0" applyNumberFormat="1" applyFont="1" applyFill="1" applyBorder="1" applyAlignment="1">
      <alignment horizontal="left" vertical="center" wrapText="1"/>
    </xf>
    <xf numFmtId="4" fontId="57" fillId="3" borderId="32" xfId="0" applyNumberFormat="1" applyFont="1" applyFill="1" applyBorder="1" applyAlignment="1">
      <alignment horizontal="center" vertical="center" wrapText="1"/>
    </xf>
    <xf numFmtId="4" fontId="57" fillId="3" borderId="5" xfId="0" applyNumberFormat="1" applyFont="1" applyFill="1" applyBorder="1" applyAlignment="1">
      <alignment horizontal="center" vertical="center" wrapText="1"/>
    </xf>
    <xf numFmtId="0" fontId="48" fillId="3" borderId="33" xfId="0" applyFont="1" applyFill="1" applyBorder="1" applyAlignment="1">
      <alignment horizontal="left" vertical="center" wrapText="1"/>
    </xf>
    <xf numFmtId="0" fontId="48" fillId="3" borderId="4" xfId="0" applyFont="1" applyFill="1" applyBorder="1" applyAlignment="1">
      <alignment horizontal="left" vertical="center" wrapText="1"/>
    </xf>
    <xf numFmtId="0" fontId="26" fillId="0" borderId="47" xfId="0" applyFont="1" applyBorder="1" applyAlignment="1">
      <alignment horizontal="left" vertical="center" wrapText="1"/>
    </xf>
    <xf numFmtId="0" fontId="26" fillId="0" borderId="21" xfId="0" applyFont="1" applyBorder="1" applyAlignment="1">
      <alignment horizontal="center" vertical="center"/>
    </xf>
    <xf numFmtId="0" fontId="26" fillId="0" borderId="17" xfId="0" applyFont="1" applyBorder="1" applyAlignment="1">
      <alignment horizontal="center" vertical="center"/>
    </xf>
    <xf numFmtId="0" fontId="18" fillId="0" borderId="3" xfId="0" applyFont="1" applyBorder="1" applyAlignment="1">
      <alignment horizontal="left" vertical="center" wrapText="1"/>
    </xf>
    <xf numFmtId="0" fontId="8" fillId="0" borderId="3" xfId="0" applyFont="1" applyBorder="1" applyAlignment="1">
      <alignment horizontal="left" vertical="center" wrapText="1"/>
    </xf>
    <xf numFmtId="0" fontId="13" fillId="0" borderId="3" xfId="0" applyFont="1" applyBorder="1" applyAlignment="1">
      <alignment horizontal="left" vertical="center" wrapText="1"/>
    </xf>
    <xf numFmtId="164" fontId="50" fillId="0" borderId="5" xfId="0" applyNumberFormat="1" applyFont="1" applyBorder="1" applyAlignment="1">
      <alignment horizontal="right" vertical="center" wrapText="1"/>
    </xf>
    <xf numFmtId="0" fontId="40" fillId="2" borderId="12" xfId="0" applyFont="1" applyFill="1" applyBorder="1" applyAlignment="1">
      <alignment horizontal="left" vertical="center" wrapText="1"/>
    </xf>
    <xf numFmtId="0" fontId="40" fillId="2" borderId="53" xfId="0" applyFont="1" applyFill="1" applyBorder="1" applyAlignment="1">
      <alignment horizontal="left" vertical="center" wrapText="1"/>
    </xf>
    <xf numFmtId="0" fontId="17" fillId="0" borderId="0" xfId="0" applyFont="1" applyAlignment="1">
      <alignment horizontal="left" vertical="top" wrapText="1"/>
    </xf>
    <xf numFmtId="0" fontId="26" fillId="0" borderId="0" xfId="0" applyFont="1" applyAlignment="1">
      <alignment horizontal="left" vertical="top" wrapText="1"/>
    </xf>
    <xf numFmtId="0" fontId="26" fillId="0" borderId="21" xfId="0" applyFont="1" applyBorder="1" applyAlignment="1">
      <alignment horizontal="center" vertical="center" wrapText="1"/>
    </xf>
    <xf numFmtId="0" fontId="26" fillId="0" borderId="17" xfId="0" applyFont="1" applyBorder="1" applyAlignment="1">
      <alignment horizontal="center" vertical="center" wrapText="1"/>
    </xf>
    <xf numFmtId="0" fontId="24" fillId="0" borderId="3" xfId="0" applyFont="1" applyBorder="1" applyAlignment="1">
      <alignment horizontal="left" vertical="center" wrapText="1"/>
    </xf>
    <xf numFmtId="0" fontId="63" fillId="0" borderId="36" xfId="0" applyFont="1" applyBorder="1" applyAlignment="1">
      <alignment horizontal="left" vertical="center" wrapText="1"/>
    </xf>
    <xf numFmtId="0" fontId="63" fillId="0" borderId="37" xfId="0" applyFont="1" applyBorder="1" applyAlignment="1">
      <alignment horizontal="left" vertical="center" wrapText="1"/>
    </xf>
    <xf numFmtId="0" fontId="22" fillId="0" borderId="3" xfId="0" applyFont="1" applyBorder="1" applyAlignment="1">
      <alignment horizontal="left" vertical="center" wrapText="1"/>
    </xf>
    <xf numFmtId="0" fontId="23" fillId="0" borderId="3"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46" xfId="0" applyFont="1" applyBorder="1" applyAlignment="1">
      <alignment horizontal="center" vertical="center" wrapText="1"/>
    </xf>
  </cellXfs>
  <cellStyles count="41">
    <cellStyle name="Excel Built-in Normal" xfId="4"/>
    <cellStyle name="Normální" xfId="0" builtinId="0"/>
    <cellStyle name="Normální 2" xfId="1"/>
    <cellStyle name="Normální 2 2" xfId="37"/>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3 8 2" xfId="38"/>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3 8 3" xfId="40"/>
    <cellStyle name="Normální 5 4" xfId="18"/>
    <cellStyle name="Normální 5 4 2" xfId="26"/>
    <cellStyle name="Normální 5 4 2 2" xfId="35"/>
    <cellStyle name="Normální 5 4 3" xfId="39"/>
    <cellStyle name="Normální 5 5" xfId="25"/>
  </cellStyles>
  <dxfs count="0"/>
  <tableStyles count="0" defaultTableStyle="TableStyleMedium2" defaultPivotStyle="PivotStyleMedium9"/>
  <colors>
    <mruColors>
      <color rgb="FFFF5050"/>
      <color rgb="FFFF000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opLeftCell="A4" workbookViewId="0">
      <selection activeCell="G19" sqref="G19"/>
    </sheetView>
  </sheetViews>
  <sheetFormatPr defaultRowHeight="15" x14ac:dyDescent="0.25"/>
  <cols>
    <col min="1" max="1" width="3.28515625" customWidth="1"/>
    <col min="2" max="2" width="7" customWidth="1"/>
    <col min="3" max="3" width="36.7109375" customWidth="1"/>
    <col min="4" max="4" width="25.140625" customWidth="1"/>
    <col min="5" max="5" width="24.7109375" customWidth="1"/>
    <col min="6" max="6" width="21.7109375" customWidth="1"/>
    <col min="7" max="7" width="23.5703125" customWidth="1"/>
    <col min="8" max="8" width="17.42578125" customWidth="1"/>
    <col min="9" max="9" width="13.7109375" customWidth="1"/>
    <col min="10" max="11" width="10.7109375" bestFit="1" customWidth="1"/>
    <col min="12" max="12" width="9" bestFit="1" customWidth="1"/>
    <col min="15" max="15" width="10.7109375" bestFit="1" customWidth="1"/>
    <col min="17" max="17" width="9" bestFit="1" customWidth="1"/>
  </cols>
  <sheetData>
    <row r="1" spans="1:9" ht="49.9" customHeight="1" x14ac:dyDescent="0.4">
      <c r="A1" s="270" t="s">
        <v>155</v>
      </c>
      <c r="B1" s="270"/>
      <c r="C1" s="270"/>
      <c r="D1" s="270"/>
      <c r="E1" s="270"/>
      <c r="F1" s="270"/>
      <c r="G1" s="159"/>
      <c r="H1" s="159"/>
      <c r="I1" s="158"/>
    </row>
    <row r="2" spans="1:9" ht="14.45" customHeight="1" x14ac:dyDescent="0.4">
      <c r="A2" s="158"/>
      <c r="B2" s="158"/>
      <c r="C2" s="158"/>
      <c r="E2" s="158"/>
      <c r="F2" s="158"/>
      <c r="G2" s="159"/>
      <c r="H2" s="159"/>
      <c r="I2" s="158"/>
    </row>
    <row r="3" spans="1:9" ht="14.45" customHeight="1" x14ac:dyDescent="0.25"/>
    <row r="4" spans="1:9" x14ac:dyDescent="0.25">
      <c r="A4" s="174" t="s">
        <v>156</v>
      </c>
    </row>
    <row r="5" spans="1:9" ht="8.4499999999999993" customHeight="1" x14ac:dyDescent="0.25"/>
    <row r="6" spans="1:9" ht="48" customHeight="1" x14ac:dyDescent="0.25">
      <c r="A6" s="262" t="s">
        <v>135</v>
      </c>
      <c r="B6" s="263"/>
      <c r="C6" s="264"/>
      <c r="D6" s="161" t="s">
        <v>149</v>
      </c>
      <c r="E6" s="162" t="s">
        <v>150</v>
      </c>
      <c r="F6" s="170" t="s">
        <v>130</v>
      </c>
    </row>
    <row r="7" spans="1:9" ht="40.15" customHeight="1" x14ac:dyDescent="0.25">
      <c r="A7" s="172" t="s">
        <v>131</v>
      </c>
      <c r="B7" s="272" t="s">
        <v>128</v>
      </c>
      <c r="C7" s="272"/>
      <c r="D7" s="183">
        <f>'KK_sledování '!L21</f>
        <v>37189860.68</v>
      </c>
      <c r="E7" s="183">
        <f>PO_sledování!L23</f>
        <v>623472345.42999995</v>
      </c>
      <c r="F7" s="218">
        <f>D7+E7</f>
        <v>660662206.1099999</v>
      </c>
    </row>
    <row r="8" spans="1:9" ht="40.15" customHeight="1" x14ac:dyDescent="0.25">
      <c r="A8" s="172" t="s">
        <v>132</v>
      </c>
      <c r="B8" s="271" t="s">
        <v>129</v>
      </c>
      <c r="C8" s="271"/>
      <c r="D8" s="184">
        <f>'KK_sledování '!M21</f>
        <v>37143348.68</v>
      </c>
      <c r="E8" s="184">
        <f>PO_sledování!M23</f>
        <v>181352035.13999999</v>
      </c>
      <c r="F8" s="184">
        <f>D8+E8</f>
        <v>218495383.81999999</v>
      </c>
    </row>
    <row r="9" spans="1:9" ht="40.15" customHeight="1" x14ac:dyDescent="0.25">
      <c r="A9" s="172" t="s">
        <v>133</v>
      </c>
      <c r="B9" s="275" t="s">
        <v>158</v>
      </c>
      <c r="C9" s="275"/>
      <c r="D9" s="185">
        <f>D7-D8</f>
        <v>46512</v>
      </c>
      <c r="E9" s="185">
        <f t="shared" ref="E9:F9" si="0">E7-E8</f>
        <v>442120310.28999996</v>
      </c>
      <c r="F9" s="219">
        <f t="shared" si="0"/>
        <v>442166822.2899999</v>
      </c>
    </row>
    <row r="10" spans="1:9" ht="40.15" customHeight="1" x14ac:dyDescent="0.25">
      <c r="A10" s="172" t="s">
        <v>134</v>
      </c>
      <c r="B10" s="276" t="s">
        <v>153</v>
      </c>
      <c r="C10" s="276"/>
      <c r="D10" s="217">
        <f>D9/D7</f>
        <v>1.2506634644375871E-3</v>
      </c>
      <c r="E10" s="217">
        <f>E9/E7</f>
        <v>0.70912577523398557</v>
      </c>
      <c r="F10" s="217">
        <f>F9/F7</f>
        <v>0.66927821540374199</v>
      </c>
    </row>
    <row r="11" spans="1:9" ht="14.45" customHeight="1" x14ac:dyDescent="0.25">
      <c r="A11" s="175"/>
      <c r="B11" s="176"/>
      <c r="C11" s="176"/>
      <c r="D11" s="177"/>
      <c r="E11" s="177"/>
      <c r="F11" s="177"/>
    </row>
    <row r="12" spans="1:9" ht="14.45" customHeight="1" x14ac:dyDescent="0.25">
      <c r="B12" s="168"/>
      <c r="C12" s="168"/>
      <c r="D12" s="169"/>
      <c r="E12" s="169"/>
      <c r="F12" s="169"/>
    </row>
    <row r="13" spans="1:9" x14ac:dyDescent="0.25">
      <c r="A13" s="174" t="s">
        <v>157</v>
      </c>
      <c r="D13" s="169"/>
      <c r="E13" s="169"/>
      <c r="F13" s="169"/>
    </row>
    <row r="14" spans="1:9" ht="6" customHeight="1" x14ac:dyDescent="0.25">
      <c r="B14" s="166"/>
      <c r="C14" s="166"/>
      <c r="D14" s="167"/>
      <c r="E14" s="167"/>
      <c r="F14" s="167"/>
    </row>
    <row r="15" spans="1:9" ht="45.6" customHeight="1" x14ac:dyDescent="0.25">
      <c r="A15" s="265" t="s">
        <v>151</v>
      </c>
      <c r="B15" s="266"/>
      <c r="C15" s="267"/>
      <c r="D15" s="186" t="s">
        <v>149</v>
      </c>
      <c r="E15" s="187" t="s">
        <v>150</v>
      </c>
      <c r="F15" s="188" t="s">
        <v>130</v>
      </c>
    </row>
    <row r="16" spans="1:9" ht="40.15" customHeight="1" x14ac:dyDescent="0.25">
      <c r="A16" s="171" t="s">
        <v>131</v>
      </c>
      <c r="B16" s="260" t="s">
        <v>154</v>
      </c>
      <c r="C16" s="261"/>
      <c r="D16" s="189">
        <f>D8</f>
        <v>37143348.68</v>
      </c>
      <c r="E16" s="189">
        <f>E8</f>
        <v>181352035.13999999</v>
      </c>
      <c r="F16" s="189">
        <f>F8</f>
        <v>218495383.81999999</v>
      </c>
    </row>
    <row r="17" spans="1:8" ht="40.15" customHeight="1" x14ac:dyDescent="0.25">
      <c r="A17" s="171" t="s">
        <v>132</v>
      </c>
      <c r="B17" s="273" t="s">
        <v>40</v>
      </c>
      <c r="C17" s="164" t="s">
        <v>139</v>
      </c>
      <c r="D17" s="165">
        <f>'KK_sledování '!N22</f>
        <v>37133814.160000004</v>
      </c>
      <c r="E17" s="165">
        <f>PO_sledování!N24</f>
        <v>150077150.44</v>
      </c>
      <c r="F17" s="190">
        <f>D17+E17</f>
        <v>187210964.59999999</v>
      </c>
    </row>
    <row r="18" spans="1:8" ht="40.15" customHeight="1" x14ac:dyDescent="0.25">
      <c r="A18" s="171" t="s">
        <v>133</v>
      </c>
      <c r="B18" s="274"/>
      <c r="C18" s="191" t="s">
        <v>141</v>
      </c>
      <c r="D18" s="163">
        <f>'KK_sledování '!N23</f>
        <v>0</v>
      </c>
      <c r="E18" s="163">
        <f>PO_sledování!N25</f>
        <v>31274884.699999999</v>
      </c>
      <c r="F18" s="192">
        <f>D18+E18</f>
        <v>31274884.699999999</v>
      </c>
    </row>
    <row r="19" spans="1:8" ht="40.15" customHeight="1" x14ac:dyDescent="0.25">
      <c r="A19" s="171" t="s">
        <v>134</v>
      </c>
      <c r="B19" s="274"/>
      <c r="C19" s="193" t="s">
        <v>142</v>
      </c>
      <c r="D19" s="194">
        <f>'KK_sledování '!O23</f>
        <v>0</v>
      </c>
      <c r="E19" s="194">
        <f>PO_sledování!O25</f>
        <v>0</v>
      </c>
      <c r="F19" s="195">
        <f>D19+E19</f>
        <v>0</v>
      </c>
    </row>
    <row r="20" spans="1:8" ht="14.45" customHeight="1" x14ac:dyDescent="0.25">
      <c r="A20" s="178"/>
      <c r="B20" s="179"/>
      <c r="C20" s="180"/>
      <c r="D20" s="181"/>
      <c r="E20" s="181"/>
      <c r="F20" s="182"/>
    </row>
    <row r="21" spans="1:8" ht="14.45" customHeight="1" x14ac:dyDescent="0.25">
      <c r="C21" s="160"/>
    </row>
    <row r="22" spans="1:8" ht="14.45" customHeight="1" x14ac:dyDescent="0.25">
      <c r="A22" s="268" t="s">
        <v>136</v>
      </c>
      <c r="B22" s="268"/>
      <c r="C22" s="268"/>
    </row>
    <row r="23" spans="1:8" ht="6.6" customHeight="1" x14ac:dyDescent="0.25"/>
    <row r="24" spans="1:8" ht="61.15" customHeight="1" x14ac:dyDescent="0.25">
      <c r="A24" s="196" t="s">
        <v>152</v>
      </c>
      <c r="B24" s="269" t="s">
        <v>137</v>
      </c>
      <c r="C24" s="269"/>
      <c r="D24" s="259" t="s">
        <v>146</v>
      </c>
      <c r="E24" s="259"/>
      <c r="F24" s="259"/>
    </row>
    <row r="25" spans="1:8" ht="62.45" customHeight="1" x14ac:dyDescent="0.25">
      <c r="A25" s="196" t="s">
        <v>152</v>
      </c>
      <c r="B25" s="281" t="s">
        <v>2</v>
      </c>
      <c r="C25" s="281"/>
      <c r="D25" s="279" t="s">
        <v>147</v>
      </c>
      <c r="E25" s="279"/>
      <c r="F25" s="279"/>
    </row>
    <row r="26" spans="1:8" ht="42.6" customHeight="1" x14ac:dyDescent="0.25">
      <c r="A26" s="196" t="s">
        <v>152</v>
      </c>
      <c r="B26" s="278" t="s">
        <v>138</v>
      </c>
      <c r="C26" s="278"/>
      <c r="D26" s="279" t="s">
        <v>148</v>
      </c>
      <c r="E26" s="279"/>
      <c r="F26" s="279"/>
    </row>
    <row r="27" spans="1:8" ht="71.45" customHeight="1" x14ac:dyDescent="0.25">
      <c r="A27" s="196" t="s">
        <v>152</v>
      </c>
      <c r="B27" s="277" t="s">
        <v>140</v>
      </c>
      <c r="C27" s="277"/>
      <c r="D27" s="279" t="s">
        <v>145</v>
      </c>
      <c r="E27" s="280"/>
      <c r="F27" s="280"/>
    </row>
    <row r="28" spans="1:8" ht="42.6" customHeight="1" x14ac:dyDescent="0.25">
      <c r="A28" s="196" t="s">
        <v>152</v>
      </c>
      <c r="B28" s="278" t="s">
        <v>143</v>
      </c>
      <c r="C28" s="278"/>
      <c r="D28" s="279" t="s">
        <v>144</v>
      </c>
      <c r="E28" s="280"/>
      <c r="F28" s="280"/>
    </row>
    <row r="29" spans="1:8" ht="28.9" customHeight="1" x14ac:dyDescent="0.25">
      <c r="A29" s="196" t="s">
        <v>152</v>
      </c>
      <c r="B29" s="278" t="s">
        <v>94</v>
      </c>
      <c r="C29" s="278"/>
      <c r="D29" s="279" t="s">
        <v>95</v>
      </c>
      <c r="E29" s="279"/>
      <c r="F29" s="279"/>
    </row>
    <row r="30" spans="1:8" x14ac:dyDescent="0.25">
      <c r="B30" s="173"/>
      <c r="C30" s="173"/>
    </row>
    <row r="31" spans="1:8" x14ac:dyDescent="0.25">
      <c r="B31" s="173"/>
      <c r="C31" s="173"/>
    </row>
    <row r="32" spans="1:8" x14ac:dyDescent="0.25">
      <c r="F32" s="144"/>
      <c r="H32" s="40"/>
    </row>
  </sheetData>
  <mergeCells count="22">
    <mergeCell ref="B27:C27"/>
    <mergeCell ref="B28:C28"/>
    <mergeCell ref="B29:C29"/>
    <mergeCell ref="D25:F25"/>
    <mergeCell ref="D26:F26"/>
    <mergeCell ref="D27:F27"/>
    <mergeCell ref="D28:F28"/>
    <mergeCell ref="D29:F29"/>
    <mergeCell ref="B25:C25"/>
    <mergeCell ref="B26:C26"/>
    <mergeCell ref="A1:F1"/>
    <mergeCell ref="B8:C8"/>
    <mergeCell ref="B7:C7"/>
    <mergeCell ref="B17:B19"/>
    <mergeCell ref="B9:C9"/>
    <mergeCell ref="B10:C10"/>
    <mergeCell ref="D24:F24"/>
    <mergeCell ref="B16:C16"/>
    <mergeCell ref="A6:C6"/>
    <mergeCell ref="A15:C15"/>
    <mergeCell ref="A22:C22"/>
    <mergeCell ref="B24:C24"/>
  </mergeCells>
  <phoneticPr fontId="87" type="noConversion"/>
  <pageMargins left="0.70866141732283472" right="0.70866141732283472" top="0.78740157480314965" bottom="0.78740157480314965" header="0.31496062992125984" footer="0.31496062992125984"/>
  <pageSetup paperSize="9" scale="73" fitToHeight="0" orientation="portrait" horizontalDpi="4294967293" verticalDpi="4294967293" r:id="rId1"/>
  <headerFooter>
    <oddFooter>&amp;RZpracoval odbor finanční, stav k 1. 12.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T72"/>
  <sheetViews>
    <sheetView topLeftCell="A17" zoomScale="60" zoomScaleNormal="60" zoomScaleSheetLayoutView="42" zoomScalePageLayoutView="70" workbookViewId="0">
      <selection activeCell="P19" sqref="P19"/>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0" ht="26.45" customHeight="1" x14ac:dyDescent="0.35">
      <c r="A1" s="197" t="s">
        <v>160</v>
      </c>
      <c r="B1" s="82"/>
    </row>
    <row r="2" spans="1:20" ht="33" customHeight="1" x14ac:dyDescent="0.35">
      <c r="A2" s="82" t="s">
        <v>53</v>
      </c>
      <c r="C2" s="50"/>
      <c r="D2" s="50"/>
      <c r="E2" s="50"/>
      <c r="F2" s="50"/>
      <c r="G2" s="50"/>
      <c r="H2" s="50"/>
      <c r="I2" s="50"/>
      <c r="J2" s="50"/>
      <c r="K2" s="50"/>
      <c r="L2" s="50"/>
      <c r="M2" s="50"/>
      <c r="N2" s="50"/>
      <c r="O2" s="50"/>
      <c r="P2" s="50"/>
      <c r="Q2" s="8"/>
    </row>
    <row r="3" spans="1:20" ht="10.15" customHeight="1" x14ac:dyDescent="0.35">
      <c r="A3" s="82"/>
      <c r="C3" s="50"/>
      <c r="D3" s="50"/>
      <c r="E3" s="50"/>
      <c r="F3" s="50"/>
      <c r="G3" s="50"/>
      <c r="H3" s="50"/>
      <c r="I3" s="50"/>
      <c r="J3" s="50"/>
      <c r="K3" s="50"/>
      <c r="L3" s="50"/>
      <c r="M3" s="50"/>
      <c r="N3" s="50"/>
      <c r="O3" s="50"/>
      <c r="P3" s="50"/>
      <c r="Q3" s="8"/>
    </row>
    <row r="4" spans="1:20" ht="38.25" customHeight="1" x14ac:dyDescent="0.25">
      <c r="A4" s="294" t="s">
        <v>8</v>
      </c>
      <c r="B4" s="296" t="s">
        <v>9</v>
      </c>
      <c r="C4" s="296" t="s">
        <v>7</v>
      </c>
      <c r="D4" s="297" t="s">
        <v>10</v>
      </c>
      <c r="E4" s="296" t="s">
        <v>11</v>
      </c>
      <c r="F4" s="303" t="s">
        <v>49</v>
      </c>
      <c r="G4" s="296" t="s">
        <v>1</v>
      </c>
      <c r="H4" s="297" t="s">
        <v>13</v>
      </c>
      <c r="I4" s="296" t="s">
        <v>14</v>
      </c>
      <c r="J4" s="296" t="s">
        <v>3</v>
      </c>
      <c r="K4" s="299" t="s">
        <v>4</v>
      </c>
      <c r="L4" s="301" t="s">
        <v>15</v>
      </c>
      <c r="M4" s="316" t="s">
        <v>16</v>
      </c>
      <c r="N4" s="317"/>
      <c r="O4" s="318"/>
      <c r="P4" s="302" t="s">
        <v>89</v>
      </c>
      <c r="Q4" s="324" t="s">
        <v>18</v>
      </c>
    </row>
    <row r="5" spans="1:20" ht="90" x14ac:dyDescent="0.25">
      <c r="A5" s="295"/>
      <c r="B5" s="297"/>
      <c r="C5" s="297"/>
      <c r="D5" s="298"/>
      <c r="E5" s="297"/>
      <c r="F5" s="304"/>
      <c r="G5" s="297"/>
      <c r="H5" s="298"/>
      <c r="I5" s="297"/>
      <c r="J5" s="297"/>
      <c r="K5" s="300"/>
      <c r="L5" s="302"/>
      <c r="M5" s="110" t="s">
        <v>19</v>
      </c>
      <c r="N5" s="54" t="s">
        <v>50</v>
      </c>
      <c r="O5" s="55" t="s">
        <v>51</v>
      </c>
      <c r="P5" s="323"/>
      <c r="Q5" s="325"/>
    </row>
    <row r="6" spans="1:20" ht="26.25" customHeight="1" thickBot="1" x14ac:dyDescent="0.3">
      <c r="A6" s="56" t="s">
        <v>21</v>
      </c>
      <c r="B6" s="56" t="s">
        <v>22</v>
      </c>
      <c r="C6" s="56" t="s">
        <v>23</v>
      </c>
      <c r="D6" s="56" t="s">
        <v>24</v>
      </c>
      <c r="E6" s="56" t="s">
        <v>25</v>
      </c>
      <c r="F6" s="57" t="s">
        <v>26</v>
      </c>
      <c r="G6" s="56" t="s">
        <v>27</v>
      </c>
      <c r="H6" s="56" t="s">
        <v>28</v>
      </c>
      <c r="I6" s="56" t="s">
        <v>29</v>
      </c>
      <c r="J6" s="56" t="s">
        <v>30</v>
      </c>
      <c r="K6" s="58" t="s">
        <v>31</v>
      </c>
      <c r="L6" s="59" t="s">
        <v>32</v>
      </c>
      <c r="M6" s="59" t="s">
        <v>33</v>
      </c>
      <c r="N6" s="60" t="s">
        <v>34</v>
      </c>
      <c r="O6" s="58" t="s">
        <v>35</v>
      </c>
      <c r="P6" s="59" t="s">
        <v>36</v>
      </c>
      <c r="Q6" s="61" t="s">
        <v>90</v>
      </c>
    </row>
    <row r="7" spans="1:20" ht="409.15" customHeight="1" x14ac:dyDescent="0.25">
      <c r="A7" s="315">
        <v>19</v>
      </c>
      <c r="B7" s="305" t="s">
        <v>43</v>
      </c>
      <c r="C7" s="305" t="s">
        <v>45</v>
      </c>
      <c r="D7" s="305" t="s">
        <v>58</v>
      </c>
      <c r="E7" s="305" t="s">
        <v>59</v>
      </c>
      <c r="F7" s="305" t="s">
        <v>60</v>
      </c>
      <c r="G7" s="309">
        <v>144128467</v>
      </c>
      <c r="H7" s="305" t="s">
        <v>61</v>
      </c>
      <c r="I7" s="305" t="s">
        <v>57</v>
      </c>
      <c r="J7" s="305" t="s">
        <v>44</v>
      </c>
      <c r="K7" s="307" t="s">
        <v>102</v>
      </c>
      <c r="L7" s="311">
        <v>9222024</v>
      </c>
      <c r="M7" s="311">
        <f t="shared" ref="M7:M9" si="0">N7+O7</f>
        <v>9222024</v>
      </c>
      <c r="N7" s="328">
        <v>9222024</v>
      </c>
      <c r="O7" s="319">
        <v>0</v>
      </c>
      <c r="P7" s="321">
        <f t="shared" ref="P7:P9" si="1">M7/L7</f>
        <v>1</v>
      </c>
      <c r="Q7" s="326" t="s">
        <v>182</v>
      </c>
    </row>
    <row r="8" spans="1:20" ht="159.6" customHeight="1" x14ac:dyDescent="0.25">
      <c r="A8" s="283"/>
      <c r="B8" s="306"/>
      <c r="C8" s="306"/>
      <c r="D8" s="306"/>
      <c r="E8" s="306"/>
      <c r="F8" s="306"/>
      <c r="G8" s="310"/>
      <c r="H8" s="306"/>
      <c r="I8" s="306"/>
      <c r="J8" s="306"/>
      <c r="K8" s="308"/>
      <c r="L8" s="312"/>
      <c r="M8" s="312"/>
      <c r="N8" s="329"/>
      <c r="O8" s="320"/>
      <c r="P8" s="322"/>
      <c r="Q8" s="327"/>
    </row>
    <row r="9" spans="1:20" ht="364.9" customHeight="1" x14ac:dyDescent="0.25">
      <c r="A9" s="282">
        <v>26</v>
      </c>
      <c r="B9" s="284" t="s">
        <v>43</v>
      </c>
      <c r="C9" s="284" t="s">
        <v>48</v>
      </c>
      <c r="D9" s="284" t="s">
        <v>62</v>
      </c>
      <c r="E9" s="284" t="s">
        <v>63</v>
      </c>
      <c r="F9" s="284" t="s">
        <v>64</v>
      </c>
      <c r="G9" s="337">
        <v>32851203.190000001</v>
      </c>
      <c r="H9" s="284" t="s">
        <v>65</v>
      </c>
      <c r="I9" s="284" t="s">
        <v>66</v>
      </c>
      <c r="J9" s="284" t="s">
        <v>67</v>
      </c>
      <c r="K9" s="286" t="s">
        <v>68</v>
      </c>
      <c r="L9" s="313">
        <v>732271.43</v>
      </c>
      <c r="M9" s="335">
        <f t="shared" si="0"/>
        <v>732271.43</v>
      </c>
      <c r="N9" s="336">
        <v>732271.43</v>
      </c>
      <c r="O9" s="330">
        <v>0</v>
      </c>
      <c r="P9" s="332">
        <f t="shared" si="1"/>
        <v>1</v>
      </c>
      <c r="Q9" s="333" t="s">
        <v>183</v>
      </c>
    </row>
    <row r="10" spans="1:20" ht="381" customHeight="1" x14ac:dyDescent="0.25">
      <c r="A10" s="283"/>
      <c r="B10" s="285"/>
      <c r="C10" s="285"/>
      <c r="D10" s="285"/>
      <c r="E10" s="285"/>
      <c r="F10" s="285"/>
      <c r="G10" s="338"/>
      <c r="H10" s="285"/>
      <c r="I10" s="285"/>
      <c r="J10" s="285"/>
      <c r="K10" s="287"/>
      <c r="L10" s="314"/>
      <c r="M10" s="312"/>
      <c r="N10" s="329"/>
      <c r="O10" s="331"/>
      <c r="P10" s="322"/>
      <c r="Q10" s="334"/>
    </row>
    <row r="11" spans="1:20" ht="320.25" customHeight="1" x14ac:dyDescent="0.25">
      <c r="A11" s="198">
        <v>27</v>
      </c>
      <c r="B11" s="199" t="s">
        <v>43</v>
      </c>
      <c r="C11" s="199" t="s">
        <v>46</v>
      </c>
      <c r="D11" s="199" t="s">
        <v>62</v>
      </c>
      <c r="E11" s="199" t="s">
        <v>69</v>
      </c>
      <c r="F11" s="199" t="s">
        <v>70</v>
      </c>
      <c r="G11" s="200">
        <v>37057739.189999998</v>
      </c>
      <c r="H11" s="198" t="s">
        <v>56</v>
      </c>
      <c r="I11" s="198" t="s">
        <v>57</v>
      </c>
      <c r="J11" s="201" t="s">
        <v>37</v>
      </c>
      <c r="K11" s="202" t="s">
        <v>103</v>
      </c>
      <c r="L11" s="203">
        <v>5932671</v>
      </c>
      <c r="M11" s="203">
        <f>N11+O11</f>
        <v>5932671</v>
      </c>
      <c r="N11" s="107">
        <v>5932671</v>
      </c>
      <c r="O11" s="204">
        <v>0</v>
      </c>
      <c r="P11" s="205">
        <f t="shared" ref="P11:P12" si="2">M11/L11</f>
        <v>1</v>
      </c>
      <c r="Q11" s="53" t="s">
        <v>104</v>
      </c>
    </row>
    <row r="12" spans="1:20" ht="409.6" customHeight="1" x14ac:dyDescent="0.25">
      <c r="A12" s="282">
        <v>28</v>
      </c>
      <c r="B12" s="284" t="s">
        <v>43</v>
      </c>
      <c r="C12" s="290" t="s">
        <v>47</v>
      </c>
      <c r="D12" s="284" t="s">
        <v>62</v>
      </c>
      <c r="E12" s="284" t="s">
        <v>71</v>
      </c>
      <c r="F12" s="284" t="s">
        <v>64</v>
      </c>
      <c r="G12" s="291">
        <v>135462141.78</v>
      </c>
      <c r="H12" s="284" t="s">
        <v>56</v>
      </c>
      <c r="I12" s="284" t="s">
        <v>57</v>
      </c>
      <c r="J12" s="359" t="s">
        <v>67</v>
      </c>
      <c r="K12" s="206" t="s">
        <v>72</v>
      </c>
      <c r="L12" s="361">
        <v>1779352.04</v>
      </c>
      <c r="M12" s="335">
        <f>N12+O12</f>
        <v>1779352.04</v>
      </c>
      <c r="N12" s="341">
        <v>1779352.04</v>
      </c>
      <c r="O12" s="353">
        <v>0</v>
      </c>
      <c r="P12" s="332">
        <f t="shared" si="2"/>
        <v>1</v>
      </c>
      <c r="Q12" s="333" t="s">
        <v>126</v>
      </c>
      <c r="T12" s="62"/>
    </row>
    <row r="13" spans="1:20" ht="322.89999999999998" customHeight="1" x14ac:dyDescent="0.25">
      <c r="A13" s="289"/>
      <c r="B13" s="288"/>
      <c r="C13" s="288"/>
      <c r="D13" s="288"/>
      <c r="E13" s="288"/>
      <c r="F13" s="288"/>
      <c r="G13" s="292"/>
      <c r="H13" s="288"/>
      <c r="I13" s="288"/>
      <c r="J13" s="360"/>
      <c r="K13" s="207"/>
      <c r="L13" s="362"/>
      <c r="M13" s="312"/>
      <c r="N13" s="342"/>
      <c r="O13" s="354"/>
      <c r="P13" s="322"/>
      <c r="Q13" s="334"/>
      <c r="T13" s="62"/>
    </row>
    <row r="14" spans="1:20" ht="276" customHeight="1" x14ac:dyDescent="0.25">
      <c r="A14" s="283"/>
      <c r="B14" s="285"/>
      <c r="C14" s="285"/>
      <c r="D14" s="285"/>
      <c r="E14" s="285"/>
      <c r="F14" s="285"/>
      <c r="G14" s="293"/>
      <c r="H14" s="285"/>
      <c r="I14" s="285"/>
      <c r="J14" s="84" t="s">
        <v>37</v>
      </c>
      <c r="K14" s="222" t="s">
        <v>159</v>
      </c>
      <c r="L14" s="23">
        <v>19278653</v>
      </c>
      <c r="M14" s="23">
        <v>19278653</v>
      </c>
      <c r="N14" s="107">
        <v>19278653</v>
      </c>
      <c r="O14" s="108">
        <v>0</v>
      </c>
      <c r="P14" s="220">
        <f t="shared" ref="P14:P21" si="3">M14/L14</f>
        <v>1</v>
      </c>
      <c r="Q14" s="221" t="s">
        <v>161</v>
      </c>
    </row>
    <row r="15" spans="1:20" ht="259.14999999999998" customHeight="1" x14ac:dyDescent="0.25">
      <c r="A15" s="223">
        <v>43</v>
      </c>
      <c r="B15" s="224" t="s">
        <v>43</v>
      </c>
      <c r="C15" s="224" t="s">
        <v>120</v>
      </c>
      <c r="D15" s="224" t="s">
        <v>118</v>
      </c>
      <c r="E15" s="224" t="s">
        <v>119</v>
      </c>
      <c r="F15" s="243" t="s">
        <v>170</v>
      </c>
      <c r="G15" s="225">
        <v>10083914</v>
      </c>
      <c r="H15" s="202" t="s">
        <v>121</v>
      </c>
      <c r="I15" s="243" t="s">
        <v>165</v>
      </c>
      <c r="J15" s="98" t="s">
        <v>177</v>
      </c>
      <c r="K15" s="226" t="s">
        <v>122</v>
      </c>
      <c r="L15" s="203">
        <v>3615.48</v>
      </c>
      <c r="M15" s="203">
        <v>3615.48</v>
      </c>
      <c r="N15" s="227">
        <v>3615.48</v>
      </c>
      <c r="O15" s="228">
        <v>0</v>
      </c>
      <c r="P15" s="229">
        <f t="shared" si="3"/>
        <v>1</v>
      </c>
      <c r="Q15" s="221" t="s">
        <v>127</v>
      </c>
    </row>
    <row r="16" spans="1:20" ht="258" customHeight="1" x14ac:dyDescent="0.25">
      <c r="A16" s="282">
        <v>44</v>
      </c>
      <c r="B16" s="346" t="s">
        <v>43</v>
      </c>
      <c r="C16" s="343" t="s">
        <v>168</v>
      </c>
      <c r="D16" s="346" t="s">
        <v>76</v>
      </c>
      <c r="E16" s="348" t="s">
        <v>179</v>
      </c>
      <c r="F16" s="348" t="s">
        <v>175</v>
      </c>
      <c r="G16" s="350">
        <v>93595673.730000004</v>
      </c>
      <c r="H16" s="346" t="s">
        <v>167</v>
      </c>
      <c r="I16" s="348" t="s">
        <v>176</v>
      </c>
      <c r="J16" s="142" t="s">
        <v>178</v>
      </c>
      <c r="K16" s="251" t="s">
        <v>192</v>
      </c>
      <c r="L16" s="252">
        <v>4824.5200000000004</v>
      </c>
      <c r="M16" s="252">
        <v>4824.5200000000004</v>
      </c>
      <c r="N16" s="258">
        <v>4583.29</v>
      </c>
      <c r="O16" s="246">
        <v>0</v>
      </c>
      <c r="P16" s="229">
        <f t="shared" si="3"/>
        <v>1</v>
      </c>
      <c r="Q16" s="247" t="s">
        <v>195</v>
      </c>
    </row>
    <row r="17" spans="1:17" ht="148.15" customHeight="1" x14ac:dyDescent="0.25">
      <c r="A17" s="289"/>
      <c r="B17" s="347"/>
      <c r="C17" s="344"/>
      <c r="D17" s="347"/>
      <c r="E17" s="349"/>
      <c r="F17" s="349"/>
      <c r="G17" s="351"/>
      <c r="H17" s="347"/>
      <c r="I17" s="349"/>
      <c r="J17" s="255" t="s">
        <v>185</v>
      </c>
      <c r="K17" s="251" t="s">
        <v>187</v>
      </c>
      <c r="L17" s="252">
        <v>1458.03</v>
      </c>
      <c r="M17" s="252">
        <v>1458.03</v>
      </c>
      <c r="N17" s="227">
        <v>1458.03</v>
      </c>
      <c r="O17" s="256">
        <v>0</v>
      </c>
      <c r="P17" s="229">
        <f t="shared" si="3"/>
        <v>1</v>
      </c>
      <c r="Q17" s="247" t="s">
        <v>189</v>
      </c>
    </row>
    <row r="18" spans="1:17" ht="148.15" customHeight="1" x14ac:dyDescent="0.25">
      <c r="A18" s="289"/>
      <c r="B18" s="347"/>
      <c r="C18" s="344"/>
      <c r="D18" s="347"/>
      <c r="E18" s="349"/>
      <c r="F18" s="349"/>
      <c r="G18" s="351"/>
      <c r="H18" s="347"/>
      <c r="I18" s="349"/>
      <c r="J18" s="253" t="s">
        <v>185</v>
      </c>
      <c r="K18" s="251" t="s">
        <v>186</v>
      </c>
      <c r="L18" s="252">
        <v>2613.5</v>
      </c>
      <c r="M18" s="252">
        <v>2613.5</v>
      </c>
      <c r="N18" s="227">
        <v>2613.5</v>
      </c>
      <c r="O18" s="246">
        <v>0</v>
      </c>
      <c r="P18" s="229">
        <f t="shared" si="3"/>
        <v>1</v>
      </c>
      <c r="Q18" s="247" t="s">
        <v>188</v>
      </c>
    </row>
    <row r="19" spans="1:17" ht="218.25" customHeight="1" x14ac:dyDescent="0.25">
      <c r="A19" s="283"/>
      <c r="B19" s="345"/>
      <c r="C19" s="345"/>
      <c r="D19" s="345"/>
      <c r="E19" s="285"/>
      <c r="F19" s="345"/>
      <c r="G19" s="352"/>
      <c r="H19" s="345"/>
      <c r="I19" s="345"/>
      <c r="J19" s="254" t="s">
        <v>105</v>
      </c>
      <c r="K19" s="251" t="s">
        <v>184</v>
      </c>
      <c r="L19" s="252">
        <v>185865.68</v>
      </c>
      <c r="M19" s="252">
        <v>185865.68</v>
      </c>
      <c r="N19" s="258">
        <v>176572.39</v>
      </c>
      <c r="O19" s="246">
        <v>0</v>
      </c>
      <c r="P19" s="229">
        <f t="shared" si="3"/>
        <v>1</v>
      </c>
      <c r="Q19" s="247" t="s">
        <v>194</v>
      </c>
    </row>
    <row r="20" spans="1:17" ht="270" customHeight="1" thickBot="1" x14ac:dyDescent="0.3">
      <c r="A20" s="235">
        <v>45</v>
      </c>
      <c r="B20" s="241" t="s">
        <v>43</v>
      </c>
      <c r="C20" s="257" t="s">
        <v>162</v>
      </c>
      <c r="D20" s="241" t="s">
        <v>164</v>
      </c>
      <c r="E20" s="241" t="s">
        <v>163</v>
      </c>
      <c r="F20" s="241" t="s">
        <v>169</v>
      </c>
      <c r="G20" s="236">
        <v>141938051.03999999</v>
      </c>
      <c r="H20" s="242" t="s">
        <v>171</v>
      </c>
      <c r="I20" s="248" t="s">
        <v>181</v>
      </c>
      <c r="J20" s="237" t="s">
        <v>86</v>
      </c>
      <c r="K20" s="244" t="s">
        <v>166</v>
      </c>
      <c r="L20" s="238">
        <v>46512</v>
      </c>
      <c r="M20" s="238">
        <f>N20+O20</f>
        <v>0</v>
      </c>
      <c r="N20" s="245">
        <v>0</v>
      </c>
      <c r="O20" s="239">
        <v>0</v>
      </c>
      <c r="P20" s="240">
        <f t="shared" si="3"/>
        <v>0</v>
      </c>
      <c r="Q20" s="249" t="s">
        <v>191</v>
      </c>
    </row>
    <row r="21" spans="1:17" ht="32.25" customHeight="1" thickBot="1" x14ac:dyDescent="0.3">
      <c r="A21" s="355" t="s">
        <v>0</v>
      </c>
      <c r="B21" s="356"/>
      <c r="C21" s="356"/>
      <c r="D21" s="356"/>
      <c r="E21" s="356"/>
      <c r="F21" s="357"/>
      <c r="G21" s="230">
        <f>SUM(G7:G20)</f>
        <v>595117189.92999995</v>
      </c>
      <c r="H21" s="230"/>
      <c r="I21" s="208"/>
      <c r="J21" s="209"/>
      <c r="K21" s="210"/>
      <c r="L21" s="231">
        <f>SUM(L7:L20)</f>
        <v>37189860.68</v>
      </c>
      <c r="M21" s="231">
        <f>SUM(M7:M20)</f>
        <v>37143348.68</v>
      </c>
      <c r="N21" s="232">
        <f>SUM(N7:N20)</f>
        <v>37133814.159999996</v>
      </c>
      <c r="O21" s="233">
        <f>SUM(O7:O20)</f>
        <v>0</v>
      </c>
      <c r="P21" s="234">
        <f t="shared" si="3"/>
        <v>0.99874933653556242</v>
      </c>
      <c r="Q21" s="210" t="s">
        <v>39</v>
      </c>
    </row>
    <row r="22" spans="1:17" ht="30" customHeight="1" x14ac:dyDescent="0.25">
      <c r="A22" s="63"/>
      <c r="B22" s="64" t="s">
        <v>40</v>
      </c>
      <c r="C22" s="358" t="s">
        <v>41</v>
      </c>
      <c r="D22" s="358"/>
      <c r="E22" s="358"/>
      <c r="F22" s="358"/>
      <c r="G22" s="65"/>
      <c r="H22" s="65"/>
      <c r="I22" s="66"/>
      <c r="J22" s="66"/>
      <c r="K22" s="67"/>
      <c r="L22" s="68" t="s">
        <v>39</v>
      </c>
      <c r="M22" s="69" t="s">
        <v>39</v>
      </c>
      <c r="N22" s="70">
        <f>N7+N9+N12+N11+N15+N14+N18+N19+N16+N17</f>
        <v>37133814.160000004</v>
      </c>
      <c r="O22" s="71" t="s">
        <v>39</v>
      </c>
      <c r="P22" s="72" t="s">
        <v>39</v>
      </c>
      <c r="Q22" s="211" t="s">
        <v>39</v>
      </c>
    </row>
    <row r="23" spans="1:17" ht="30" customHeight="1" x14ac:dyDescent="0.25">
      <c r="A23" s="63"/>
      <c r="B23" s="73" t="s">
        <v>40</v>
      </c>
      <c r="C23" s="339" t="s">
        <v>52</v>
      </c>
      <c r="D23" s="339"/>
      <c r="E23" s="339"/>
      <c r="F23" s="339"/>
      <c r="G23" s="339"/>
      <c r="H23" s="339"/>
      <c r="I23" s="339"/>
      <c r="J23" s="339"/>
      <c r="K23" s="340"/>
      <c r="L23" s="74" t="s">
        <v>39</v>
      </c>
      <c r="M23" s="27" t="s">
        <v>39</v>
      </c>
      <c r="N23" s="75">
        <v>0</v>
      </c>
      <c r="O23" s="76">
        <f>O21</f>
        <v>0</v>
      </c>
      <c r="P23" s="212" t="s">
        <v>39</v>
      </c>
      <c r="Q23" s="213" t="s">
        <v>39</v>
      </c>
    </row>
    <row r="24" spans="1:17" x14ac:dyDescent="0.25">
      <c r="A24" s="77"/>
      <c r="B24" s="214"/>
      <c r="C24" s="43"/>
      <c r="D24" s="43"/>
      <c r="E24" s="45"/>
      <c r="F24" s="215"/>
      <c r="G24" s="215"/>
      <c r="H24" s="215"/>
      <c r="I24" s="215"/>
      <c r="J24" s="215"/>
      <c r="K24" s="215"/>
      <c r="L24" s="215"/>
      <c r="M24" s="215"/>
      <c r="N24" s="216"/>
      <c r="O24" s="43"/>
      <c r="P24" s="43"/>
    </row>
    <row r="25" spans="1:17" x14ac:dyDescent="0.25">
      <c r="A25" s="77"/>
      <c r="B25" s="214"/>
      <c r="C25" s="43"/>
      <c r="D25" s="43"/>
      <c r="E25" s="45"/>
      <c r="F25" s="215"/>
      <c r="G25" s="215"/>
      <c r="H25" s="215"/>
      <c r="I25" s="215"/>
      <c r="J25" s="215"/>
      <c r="K25" s="215"/>
      <c r="L25" s="215"/>
      <c r="M25" s="78"/>
      <c r="N25" s="79"/>
      <c r="O25" s="80"/>
      <c r="P25" s="43"/>
    </row>
    <row r="26" spans="1:17" x14ac:dyDescent="0.25">
      <c r="A26" s="33"/>
      <c r="F26" s="50"/>
      <c r="G26" s="50"/>
      <c r="H26" s="50"/>
      <c r="I26" s="50"/>
      <c r="J26" s="50"/>
      <c r="K26" s="50"/>
      <c r="L26" s="50"/>
      <c r="M26" s="50"/>
      <c r="N26" s="18"/>
      <c r="O26" s="18"/>
      <c r="P26" s="18"/>
    </row>
    <row r="27" spans="1:17" x14ac:dyDescent="0.25">
      <c r="A27" s="33"/>
      <c r="F27" s="50"/>
      <c r="G27" s="50"/>
      <c r="H27" s="50"/>
      <c r="I27" s="50"/>
      <c r="J27" s="50"/>
      <c r="K27" s="50"/>
      <c r="L27" s="50"/>
      <c r="M27" s="50"/>
      <c r="N27" s="18"/>
      <c r="O27" s="18"/>
      <c r="P27" s="18"/>
    </row>
    <row r="28" spans="1:17" x14ac:dyDescent="0.25">
      <c r="A28" s="33"/>
      <c r="F28" s="50"/>
      <c r="G28" s="50"/>
      <c r="H28" s="50"/>
      <c r="I28" s="50"/>
      <c r="J28" s="50"/>
      <c r="K28" s="50"/>
      <c r="L28" s="50"/>
      <c r="M28" s="50"/>
      <c r="N28" s="18"/>
      <c r="O28" s="18"/>
      <c r="P28" s="18"/>
    </row>
    <row r="29" spans="1:17" x14ac:dyDescent="0.25">
      <c r="A29" s="33"/>
      <c r="F29" s="50"/>
      <c r="G29" s="50"/>
      <c r="H29" s="50"/>
      <c r="I29" s="50"/>
      <c r="J29" s="50"/>
      <c r="K29" s="50"/>
      <c r="L29" s="50"/>
      <c r="M29" s="50"/>
      <c r="N29" s="18"/>
      <c r="O29" s="18"/>
      <c r="P29" s="18"/>
    </row>
    <row r="30" spans="1:17" x14ac:dyDescent="0.25">
      <c r="A30" s="33"/>
      <c r="F30" s="50"/>
      <c r="G30" s="50"/>
      <c r="H30" s="50"/>
      <c r="I30" s="50"/>
      <c r="J30" s="50"/>
      <c r="K30" s="50"/>
      <c r="L30" s="50"/>
      <c r="M30" s="50"/>
      <c r="N30" s="18"/>
      <c r="O30" s="18"/>
      <c r="P30" s="18"/>
    </row>
    <row r="31" spans="1:17" x14ac:dyDescent="0.25">
      <c r="A31" s="33"/>
      <c r="F31" s="50"/>
      <c r="G31" s="50"/>
      <c r="H31" s="50"/>
      <c r="I31" s="50"/>
      <c r="J31" s="50"/>
      <c r="K31" s="50"/>
      <c r="L31" s="50"/>
      <c r="M31" s="50"/>
      <c r="N31" s="18"/>
      <c r="O31" s="18"/>
      <c r="P31" s="18"/>
    </row>
    <row r="32" spans="1:17" x14ac:dyDescent="0.25">
      <c r="A32" s="33"/>
      <c r="F32" s="50"/>
      <c r="G32" s="50"/>
      <c r="H32" s="50"/>
      <c r="I32" s="50"/>
      <c r="J32" s="50"/>
      <c r="K32" s="50"/>
      <c r="L32" s="50"/>
      <c r="M32" s="50"/>
      <c r="N32" s="18"/>
      <c r="O32" s="18"/>
      <c r="P32" s="18"/>
    </row>
    <row r="33" spans="1:16" x14ac:dyDescent="0.25">
      <c r="A33" s="33"/>
      <c r="F33" s="50"/>
      <c r="G33" s="50"/>
      <c r="H33" s="50"/>
      <c r="I33" s="50"/>
      <c r="J33" s="50"/>
      <c r="K33" s="50"/>
      <c r="L33" s="50"/>
      <c r="M33" s="50"/>
      <c r="N33" s="18"/>
      <c r="O33" s="18"/>
      <c r="P33" s="18"/>
    </row>
    <row r="34" spans="1:16" x14ac:dyDescent="0.25">
      <c r="A34" s="33"/>
      <c r="F34" s="50"/>
      <c r="G34" s="50"/>
      <c r="H34" s="50"/>
      <c r="I34" s="50"/>
      <c r="J34" s="50"/>
      <c r="K34" s="50"/>
      <c r="L34" s="50"/>
      <c r="M34" s="50"/>
      <c r="N34" s="18"/>
      <c r="O34" s="18"/>
      <c r="P34" s="18"/>
    </row>
    <row r="35" spans="1:16" x14ac:dyDescent="0.25">
      <c r="A35" s="33"/>
      <c r="F35" s="50"/>
      <c r="G35" s="50"/>
      <c r="H35" s="50"/>
      <c r="I35" s="50"/>
      <c r="J35" s="50"/>
      <c r="K35" s="50"/>
      <c r="L35" s="50"/>
      <c r="M35" s="50"/>
      <c r="N35" s="18"/>
      <c r="O35" s="18"/>
      <c r="P35" s="18"/>
    </row>
    <row r="36" spans="1:16" x14ac:dyDescent="0.25">
      <c r="A36" s="33"/>
      <c r="F36" s="50"/>
      <c r="G36" s="50"/>
      <c r="H36" s="50"/>
      <c r="I36" s="50"/>
      <c r="J36" s="50"/>
      <c r="K36" s="50"/>
      <c r="L36" s="50"/>
      <c r="M36" s="50"/>
      <c r="N36" s="18"/>
      <c r="O36" s="18"/>
      <c r="P36" s="18"/>
    </row>
    <row r="37" spans="1:16" x14ac:dyDescent="0.25">
      <c r="A37" s="33"/>
      <c r="F37" s="50"/>
      <c r="G37" s="50"/>
      <c r="H37" s="50"/>
      <c r="I37" s="50"/>
      <c r="J37" s="50"/>
      <c r="K37" s="50"/>
      <c r="L37" s="50"/>
      <c r="M37" s="50"/>
      <c r="N37" s="18"/>
      <c r="O37" s="18"/>
      <c r="P37" s="18"/>
    </row>
    <row r="38" spans="1:16" x14ac:dyDescent="0.25">
      <c r="A38" s="33"/>
      <c r="F38" s="50"/>
      <c r="G38" s="50"/>
      <c r="H38" s="50"/>
      <c r="I38" s="50"/>
      <c r="J38" s="50"/>
      <c r="K38" s="50"/>
      <c r="L38" s="50"/>
      <c r="M38" s="50"/>
      <c r="N38" s="18"/>
      <c r="O38" s="18"/>
      <c r="P38" s="18"/>
    </row>
    <row r="39" spans="1:16" x14ac:dyDescent="0.25">
      <c r="A39" s="33"/>
      <c r="F39" s="50"/>
      <c r="G39" s="50"/>
      <c r="H39" s="50"/>
      <c r="I39" s="50"/>
      <c r="J39" s="50"/>
      <c r="K39" s="50"/>
      <c r="L39" s="50"/>
      <c r="M39" s="50"/>
      <c r="N39" s="18"/>
      <c r="O39" s="18"/>
      <c r="P39" s="18"/>
    </row>
    <row r="40" spans="1:16" x14ac:dyDescent="0.25">
      <c r="A40" s="33"/>
      <c r="F40" s="50"/>
      <c r="G40" s="50"/>
      <c r="H40" s="50"/>
      <c r="I40" s="50"/>
      <c r="J40" s="50"/>
      <c r="K40" s="50"/>
      <c r="L40" s="50"/>
      <c r="M40" s="50"/>
      <c r="N40" s="18"/>
      <c r="O40" s="18"/>
      <c r="P40" s="18"/>
    </row>
    <row r="41" spans="1:16" x14ac:dyDescent="0.25">
      <c r="A41" s="33"/>
      <c r="F41" s="50"/>
      <c r="G41" s="50"/>
      <c r="H41" s="50"/>
      <c r="I41" s="50"/>
      <c r="J41" s="50"/>
      <c r="K41" s="50"/>
      <c r="L41" s="50"/>
      <c r="M41" s="50"/>
      <c r="N41" s="18"/>
      <c r="O41" s="18"/>
      <c r="P41" s="18"/>
    </row>
    <row r="42" spans="1:16" x14ac:dyDescent="0.25">
      <c r="A42" s="33"/>
      <c r="F42" s="50"/>
      <c r="G42" s="50"/>
      <c r="H42" s="50"/>
      <c r="I42" s="50"/>
      <c r="J42" s="50"/>
      <c r="K42" s="50"/>
      <c r="L42" s="50"/>
      <c r="M42" s="50"/>
      <c r="N42" s="18"/>
      <c r="O42" s="18"/>
      <c r="P42" s="18"/>
    </row>
    <row r="43" spans="1:16" x14ac:dyDescent="0.25">
      <c r="A43" s="33"/>
      <c r="F43" s="50"/>
      <c r="G43" s="50"/>
      <c r="H43" s="50"/>
      <c r="I43" s="50"/>
      <c r="J43" s="50"/>
      <c r="K43" s="50"/>
      <c r="L43" s="50"/>
      <c r="M43" s="50"/>
      <c r="N43" s="18"/>
      <c r="O43" s="18"/>
      <c r="P43" s="18"/>
    </row>
    <row r="44" spans="1:16" x14ac:dyDescent="0.25">
      <c r="A44" s="33"/>
      <c r="F44" s="50"/>
      <c r="G44" s="50"/>
      <c r="H44" s="50"/>
      <c r="I44" s="50"/>
      <c r="J44" s="50"/>
      <c r="K44" s="50"/>
      <c r="L44" s="50"/>
      <c r="M44" s="50"/>
      <c r="N44" s="18"/>
      <c r="O44" s="18"/>
      <c r="P44" s="18"/>
    </row>
    <row r="45" spans="1:16" x14ac:dyDescent="0.25">
      <c r="A45" s="33"/>
      <c r="F45" s="50"/>
      <c r="G45" s="50"/>
      <c r="H45" s="50"/>
      <c r="I45" s="50"/>
      <c r="J45" s="50"/>
      <c r="K45" s="50"/>
      <c r="L45" s="50"/>
      <c r="M45" s="50"/>
      <c r="N45" s="18"/>
      <c r="O45" s="18"/>
      <c r="P45" s="18"/>
    </row>
    <row r="46" spans="1:16" x14ac:dyDescent="0.25">
      <c r="A46" s="33"/>
      <c r="F46" s="50"/>
      <c r="G46" s="50"/>
      <c r="H46" s="50"/>
      <c r="I46" s="50"/>
      <c r="J46" s="50"/>
      <c r="K46" s="50"/>
      <c r="L46" s="50"/>
      <c r="M46" s="50"/>
      <c r="N46" s="18"/>
      <c r="O46" s="18"/>
      <c r="P46" s="18"/>
    </row>
    <row r="47" spans="1:16" x14ac:dyDescent="0.25">
      <c r="A47" s="33"/>
      <c r="F47" s="50"/>
      <c r="G47" s="50"/>
      <c r="H47" s="50"/>
      <c r="I47" s="50"/>
      <c r="J47" s="50"/>
      <c r="K47" s="50"/>
      <c r="L47" s="50"/>
      <c r="M47" s="50"/>
      <c r="N47" s="18"/>
      <c r="O47" s="18"/>
      <c r="P47" s="18"/>
    </row>
    <row r="48" spans="1:16" x14ac:dyDescent="0.25">
      <c r="A48" s="33"/>
      <c r="F48" s="50"/>
      <c r="G48" s="50"/>
      <c r="H48" s="50"/>
      <c r="I48" s="50"/>
      <c r="J48" s="50"/>
      <c r="K48" s="50"/>
      <c r="L48" s="50"/>
      <c r="M48" s="50"/>
      <c r="N48" s="18"/>
      <c r="O48" s="18"/>
      <c r="P48" s="18"/>
    </row>
    <row r="49" spans="1:16" x14ac:dyDescent="0.25">
      <c r="A49" s="33"/>
      <c r="F49" s="50"/>
      <c r="G49" s="50"/>
      <c r="H49" s="50"/>
      <c r="I49" s="50"/>
      <c r="J49" s="50"/>
      <c r="K49" s="50"/>
      <c r="L49" s="50"/>
      <c r="M49" s="50"/>
      <c r="N49" s="18"/>
      <c r="O49" s="18"/>
      <c r="P49" s="18"/>
    </row>
    <row r="50" spans="1:16" x14ac:dyDescent="0.25">
      <c r="A50" s="33"/>
      <c r="F50" s="50"/>
      <c r="G50" s="50"/>
      <c r="H50" s="50"/>
      <c r="I50" s="50"/>
      <c r="J50" s="50"/>
      <c r="K50" s="50"/>
      <c r="L50" s="50"/>
      <c r="M50" s="50"/>
      <c r="N50" s="18"/>
      <c r="O50" s="18"/>
      <c r="P50" s="18"/>
    </row>
    <row r="51" spans="1:16" x14ac:dyDescent="0.25">
      <c r="A51" s="33"/>
      <c r="F51" s="50"/>
      <c r="G51" s="50"/>
      <c r="H51" s="50"/>
      <c r="I51" s="50"/>
      <c r="J51" s="50"/>
      <c r="K51" s="50"/>
      <c r="L51" s="50"/>
      <c r="M51" s="50"/>
      <c r="N51" s="18"/>
      <c r="O51" s="18"/>
      <c r="P51" s="18"/>
    </row>
    <row r="52" spans="1:16" x14ac:dyDescent="0.25">
      <c r="A52" s="33"/>
      <c r="F52" s="50"/>
      <c r="G52" s="50"/>
      <c r="H52" s="50"/>
      <c r="I52" s="50"/>
      <c r="J52" s="50"/>
      <c r="K52" s="50"/>
      <c r="L52" s="50"/>
      <c r="M52" s="50"/>
      <c r="N52" s="18"/>
      <c r="O52" s="18"/>
      <c r="P52" s="18"/>
    </row>
    <row r="53" spans="1:16" x14ac:dyDescent="0.25">
      <c r="A53" s="33"/>
      <c r="F53" s="50"/>
      <c r="G53" s="50"/>
      <c r="H53" s="50"/>
      <c r="I53" s="50"/>
      <c r="J53" s="50"/>
      <c r="K53" s="50"/>
      <c r="L53" s="50"/>
      <c r="M53" s="50"/>
      <c r="N53" s="18"/>
      <c r="O53" s="18"/>
      <c r="P53" s="18"/>
    </row>
    <row r="54" spans="1:16" x14ac:dyDescent="0.25">
      <c r="A54" s="33"/>
      <c r="F54" s="50"/>
      <c r="G54" s="50"/>
      <c r="H54" s="50"/>
      <c r="I54" s="50"/>
      <c r="J54" s="50"/>
      <c r="K54" s="50"/>
      <c r="L54" s="50"/>
      <c r="M54" s="50"/>
      <c r="N54" s="18"/>
      <c r="O54" s="18"/>
      <c r="P54" s="18"/>
    </row>
    <row r="55" spans="1:16" x14ac:dyDescent="0.25">
      <c r="A55" s="33"/>
      <c r="F55" s="50"/>
      <c r="G55" s="50"/>
      <c r="H55" s="50"/>
      <c r="I55" s="50"/>
      <c r="J55" s="50"/>
      <c r="K55" s="50"/>
      <c r="L55" s="50"/>
      <c r="M55" s="50"/>
      <c r="N55" s="18"/>
      <c r="O55" s="18"/>
      <c r="P55" s="18"/>
    </row>
    <row r="56" spans="1:16" x14ac:dyDescent="0.25">
      <c r="F56" s="50"/>
      <c r="G56" s="50"/>
      <c r="H56" s="50"/>
      <c r="I56" s="50"/>
      <c r="J56" s="50"/>
      <c r="K56" s="50"/>
      <c r="L56" s="50"/>
      <c r="M56" s="50"/>
      <c r="N56" s="18"/>
      <c r="O56" s="18"/>
      <c r="P56" s="18"/>
    </row>
    <row r="57" spans="1:16" x14ac:dyDescent="0.25">
      <c r="F57" s="50"/>
      <c r="G57" s="50"/>
      <c r="H57" s="50"/>
      <c r="I57" s="50"/>
      <c r="J57" s="50"/>
      <c r="K57" s="50"/>
      <c r="L57" s="50"/>
      <c r="M57" s="50"/>
      <c r="N57" s="18"/>
      <c r="O57" s="18"/>
      <c r="P57" s="18"/>
    </row>
    <row r="58" spans="1:16" x14ac:dyDescent="0.25">
      <c r="F58" s="50"/>
      <c r="G58" s="50"/>
      <c r="H58" s="50"/>
      <c r="I58" s="50"/>
      <c r="J58" s="50"/>
      <c r="K58" s="50"/>
      <c r="L58" s="50"/>
      <c r="M58" s="50"/>
      <c r="N58" s="18"/>
      <c r="O58" s="18"/>
      <c r="P58" s="18"/>
    </row>
    <row r="59" spans="1:16" x14ac:dyDescent="0.25">
      <c r="F59" s="50"/>
      <c r="G59" s="50"/>
      <c r="H59" s="50"/>
      <c r="I59" s="50"/>
      <c r="J59" s="50"/>
      <c r="K59" s="50"/>
      <c r="L59" s="50"/>
      <c r="M59" s="50"/>
      <c r="N59" s="18"/>
      <c r="O59" s="18"/>
      <c r="P59" s="18"/>
    </row>
    <row r="60" spans="1:16" x14ac:dyDescent="0.25">
      <c r="F60" s="50"/>
      <c r="G60" s="50"/>
      <c r="H60" s="50"/>
      <c r="I60" s="50"/>
      <c r="J60" s="50"/>
      <c r="K60" s="50"/>
      <c r="L60" s="50"/>
      <c r="M60" s="50"/>
      <c r="N60" s="18"/>
      <c r="O60" s="18"/>
      <c r="P60" s="18"/>
    </row>
    <row r="61" spans="1:16" x14ac:dyDescent="0.25">
      <c r="F61" s="50"/>
      <c r="G61" s="50"/>
      <c r="H61" s="50"/>
      <c r="I61" s="50"/>
      <c r="J61" s="50"/>
      <c r="K61" s="50"/>
      <c r="L61" s="50"/>
      <c r="M61" s="50"/>
      <c r="N61" s="18"/>
      <c r="O61" s="18"/>
      <c r="P61" s="18"/>
    </row>
    <row r="62" spans="1:16" x14ac:dyDescent="0.25">
      <c r="F62" s="50"/>
      <c r="G62" s="50"/>
      <c r="H62" s="50"/>
      <c r="I62" s="50"/>
      <c r="J62" s="50"/>
      <c r="K62" s="50"/>
      <c r="L62" s="50"/>
      <c r="M62" s="50"/>
      <c r="N62" s="18"/>
      <c r="O62" s="18"/>
      <c r="P62" s="18"/>
    </row>
    <row r="63" spans="1:16" x14ac:dyDescent="0.25">
      <c r="F63" s="50"/>
      <c r="G63" s="50"/>
      <c r="H63" s="50"/>
      <c r="I63" s="50"/>
      <c r="J63" s="50"/>
      <c r="K63" s="50"/>
      <c r="L63" s="50"/>
      <c r="M63" s="50"/>
      <c r="N63" s="18"/>
      <c r="O63" s="18"/>
      <c r="P63" s="18"/>
    </row>
    <row r="64" spans="1:16" x14ac:dyDescent="0.25">
      <c r="F64" s="50"/>
      <c r="G64" s="50"/>
      <c r="H64" s="50"/>
      <c r="I64" s="50"/>
      <c r="J64" s="50"/>
      <c r="K64" s="50"/>
      <c r="L64" s="50"/>
      <c r="M64" s="50"/>
      <c r="N64" s="18"/>
      <c r="O64" s="18"/>
      <c r="P64" s="18"/>
    </row>
    <row r="65" spans="6:16" x14ac:dyDescent="0.25">
      <c r="F65" s="50"/>
      <c r="G65" s="50"/>
      <c r="H65" s="50"/>
      <c r="I65" s="50"/>
      <c r="J65" s="50"/>
      <c r="K65" s="50"/>
      <c r="L65" s="50"/>
      <c r="M65" s="50"/>
      <c r="N65" s="18"/>
      <c r="O65" s="18"/>
      <c r="P65" s="18"/>
    </row>
    <row r="66" spans="6:16" x14ac:dyDescent="0.25">
      <c r="F66" s="50"/>
      <c r="G66" s="50"/>
      <c r="H66" s="50"/>
      <c r="I66" s="50"/>
      <c r="J66" s="50"/>
      <c r="K66" s="50"/>
      <c r="L66" s="50"/>
      <c r="M66" s="50"/>
    </row>
    <row r="67" spans="6:16" x14ac:dyDescent="0.25">
      <c r="F67" s="50"/>
      <c r="G67" s="50"/>
      <c r="H67" s="50"/>
      <c r="I67" s="50"/>
      <c r="J67" s="50"/>
      <c r="K67" s="50"/>
      <c r="L67" s="50"/>
      <c r="M67" s="50"/>
    </row>
    <row r="68" spans="6:16" x14ac:dyDescent="0.25">
      <c r="F68" s="50"/>
      <c r="G68" s="50"/>
      <c r="H68" s="50"/>
      <c r="I68" s="50"/>
      <c r="J68" s="50"/>
      <c r="K68" s="50"/>
      <c r="L68" s="50"/>
      <c r="M68" s="50"/>
    </row>
    <row r="69" spans="6:16" x14ac:dyDescent="0.25">
      <c r="F69" s="50"/>
      <c r="G69" s="50"/>
      <c r="H69" s="50"/>
      <c r="I69" s="50"/>
      <c r="J69" s="50"/>
      <c r="K69" s="50"/>
      <c r="L69" s="50"/>
      <c r="M69" s="50"/>
    </row>
    <row r="70" spans="6:16" x14ac:dyDescent="0.25">
      <c r="F70" s="50"/>
      <c r="G70" s="50"/>
      <c r="H70" s="50"/>
      <c r="I70" s="50"/>
      <c r="J70" s="50"/>
      <c r="K70" s="50"/>
      <c r="L70" s="50"/>
      <c r="M70" s="50"/>
    </row>
    <row r="71" spans="6:16" x14ac:dyDescent="0.25">
      <c r="F71" s="50"/>
      <c r="G71" s="50"/>
      <c r="H71" s="50"/>
      <c r="I71" s="50"/>
      <c r="J71" s="50"/>
      <c r="K71" s="50"/>
      <c r="L71" s="50"/>
      <c r="M71" s="50"/>
    </row>
    <row r="72" spans="6:16" x14ac:dyDescent="0.25">
      <c r="F72" s="50"/>
      <c r="G72" s="50"/>
      <c r="H72" s="50"/>
      <c r="I72" s="50"/>
      <c r="J72" s="50"/>
      <c r="K72" s="50"/>
      <c r="L72" s="50"/>
      <c r="M72" s="50"/>
    </row>
  </sheetData>
  <autoFilter ref="A6:Q23"/>
  <mergeCells count="77">
    <mergeCell ref="O12:O13"/>
    <mergeCell ref="P12:P13"/>
    <mergeCell ref="Q12:Q13"/>
    <mergeCell ref="A21:F21"/>
    <mergeCell ref="C22:F22"/>
    <mergeCell ref="J12:J13"/>
    <mergeCell ref="L12:L13"/>
    <mergeCell ref="M12:M13"/>
    <mergeCell ref="B16:B19"/>
    <mergeCell ref="A16:A19"/>
    <mergeCell ref="G9:G10"/>
    <mergeCell ref="H9:H10"/>
    <mergeCell ref="I9:I10"/>
    <mergeCell ref="C23:K23"/>
    <mergeCell ref="N12:N13"/>
    <mergeCell ref="C16:C19"/>
    <mergeCell ref="D16:D19"/>
    <mergeCell ref="F16:F19"/>
    <mergeCell ref="G16:G19"/>
    <mergeCell ref="H16:H19"/>
    <mergeCell ref="I16:I19"/>
    <mergeCell ref="E16:E19"/>
    <mergeCell ref="O9:O10"/>
    <mergeCell ref="P9:P10"/>
    <mergeCell ref="Q9:Q10"/>
    <mergeCell ref="M9:M10"/>
    <mergeCell ref="N9:N10"/>
    <mergeCell ref="M4:O4"/>
    <mergeCell ref="O7:O8"/>
    <mergeCell ref="P7:P8"/>
    <mergeCell ref="P4:P5"/>
    <mergeCell ref="Q4:Q5"/>
    <mergeCell ref="Q7:Q8"/>
    <mergeCell ref="M7:M8"/>
    <mergeCell ref="N7:N8"/>
    <mergeCell ref="A7:A8"/>
    <mergeCell ref="B7:B8"/>
    <mergeCell ref="C7:C8"/>
    <mergeCell ref="D7:D8"/>
    <mergeCell ref="E7:E8"/>
    <mergeCell ref="J4:J5"/>
    <mergeCell ref="K4:K5"/>
    <mergeCell ref="L4:L5"/>
    <mergeCell ref="F4:F5"/>
    <mergeCell ref="F9:F10"/>
    <mergeCell ref="H7:H8"/>
    <mergeCell ref="I7:I8"/>
    <mergeCell ref="J7:J8"/>
    <mergeCell ref="K7:K8"/>
    <mergeCell ref="F7:F8"/>
    <mergeCell ref="G7:G8"/>
    <mergeCell ref="G4:G5"/>
    <mergeCell ref="H4:H5"/>
    <mergeCell ref="I4:I5"/>
    <mergeCell ref="L7:L8"/>
    <mergeCell ref="L9:L10"/>
    <mergeCell ref="A4:A5"/>
    <mergeCell ref="B4:B5"/>
    <mergeCell ref="C4:C5"/>
    <mergeCell ref="D4:D5"/>
    <mergeCell ref="E4:E5"/>
    <mergeCell ref="A9:A10"/>
    <mergeCell ref="B9:B10"/>
    <mergeCell ref="J9:J10"/>
    <mergeCell ref="K9:K10"/>
    <mergeCell ref="I12:I14"/>
    <mergeCell ref="H12:H14"/>
    <mergeCell ref="A12:A14"/>
    <mergeCell ref="B12:B14"/>
    <mergeCell ref="C12:C14"/>
    <mergeCell ref="D12:D14"/>
    <mergeCell ref="E12:E14"/>
    <mergeCell ref="F12:F14"/>
    <mergeCell ref="G12:G14"/>
    <mergeCell ref="C9:C10"/>
    <mergeCell ref="D9:D10"/>
    <mergeCell ref="E9:E10"/>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12. 2023</oddFooter>
  </headerFooter>
  <rowBreaks count="1" manualBreakCount="1">
    <brk id="8" max="16383" man="1"/>
  </rowBreaks>
  <colBreaks count="2" manualBreakCount="2">
    <brk id="14" max="1048575" man="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84"/>
  <sheetViews>
    <sheetView tabSelected="1" topLeftCell="A19" zoomScale="59" zoomScaleNormal="59" zoomScaleSheetLayoutView="39" zoomScalePageLayoutView="55" workbookViewId="0">
      <selection activeCell="V11" sqref="V11"/>
    </sheetView>
  </sheetViews>
  <sheetFormatPr defaultRowHeight="15" x14ac:dyDescent="0.25"/>
  <cols>
    <col min="1" max="1" width="4.7109375" customWidth="1"/>
    <col min="2" max="2" width="14.28515625" customWidth="1"/>
    <col min="3" max="3" width="23.42578125" style="40" customWidth="1"/>
    <col min="4" max="4" width="17.28515625" style="40" customWidth="1"/>
    <col min="5" max="5" width="11.7109375" style="40" customWidth="1"/>
    <col min="6" max="6" width="8.7109375" style="40" customWidth="1"/>
    <col min="7" max="7" width="18.7109375" style="41" customWidth="1"/>
    <col min="8" max="8" width="13.7109375" style="4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18" ht="26.45" customHeight="1" x14ac:dyDescent="0.35">
      <c r="A1" s="82" t="s">
        <v>160</v>
      </c>
    </row>
    <row r="2" spans="1:18" ht="37.9" customHeight="1" x14ac:dyDescent="0.45">
      <c r="A2" s="83" t="s">
        <v>54</v>
      </c>
      <c r="C2" s="4"/>
      <c r="D2" s="4"/>
      <c r="E2" s="4"/>
      <c r="F2" s="4"/>
      <c r="G2" s="5"/>
      <c r="H2" s="6"/>
      <c r="I2" s="7"/>
      <c r="J2" s="7"/>
      <c r="K2" s="7"/>
      <c r="L2" s="7"/>
      <c r="M2" s="7"/>
      <c r="N2" s="7"/>
      <c r="O2" s="7"/>
      <c r="P2" s="7"/>
      <c r="Q2" s="8"/>
    </row>
    <row r="3" spans="1:18" ht="15" customHeight="1" thickBot="1" x14ac:dyDescent="0.5">
      <c r="B3" s="3"/>
      <c r="C3" s="4"/>
      <c r="D3" s="4"/>
      <c r="E3" s="4"/>
      <c r="F3" s="4"/>
      <c r="G3" s="5"/>
      <c r="H3" s="6"/>
      <c r="I3" s="7"/>
      <c r="J3" s="7"/>
      <c r="K3" s="7"/>
      <c r="L3" s="7"/>
      <c r="M3" s="7"/>
      <c r="N3" s="7"/>
      <c r="O3" s="7"/>
      <c r="P3" s="7"/>
      <c r="Q3" s="8"/>
    </row>
    <row r="4" spans="1:18" ht="39" customHeight="1" x14ac:dyDescent="0.25">
      <c r="A4" s="410" t="s">
        <v>8</v>
      </c>
      <c r="B4" s="412" t="s">
        <v>9</v>
      </c>
      <c r="C4" s="412" t="s">
        <v>7</v>
      </c>
      <c r="D4" s="412" t="s">
        <v>10</v>
      </c>
      <c r="E4" s="412" t="s">
        <v>11</v>
      </c>
      <c r="F4" s="418" t="s">
        <v>12</v>
      </c>
      <c r="G4" s="430" t="s">
        <v>1</v>
      </c>
      <c r="H4" s="432" t="s">
        <v>13</v>
      </c>
      <c r="I4" s="412" t="s">
        <v>14</v>
      </c>
      <c r="J4" s="412" t="s">
        <v>3</v>
      </c>
      <c r="K4" s="434" t="s">
        <v>4</v>
      </c>
      <c r="L4" s="394" t="s">
        <v>15</v>
      </c>
      <c r="M4" s="387" t="s">
        <v>16</v>
      </c>
      <c r="N4" s="388"/>
      <c r="O4" s="389"/>
      <c r="P4" s="390" t="s">
        <v>17</v>
      </c>
      <c r="Q4" s="392" t="s">
        <v>18</v>
      </c>
    </row>
    <row r="5" spans="1:18" ht="148.15" customHeight="1" x14ac:dyDescent="0.25">
      <c r="A5" s="411"/>
      <c r="B5" s="413"/>
      <c r="C5" s="413"/>
      <c r="D5" s="360"/>
      <c r="E5" s="413"/>
      <c r="F5" s="419"/>
      <c r="G5" s="431"/>
      <c r="H5" s="433"/>
      <c r="I5" s="413"/>
      <c r="J5" s="413"/>
      <c r="K5" s="435"/>
      <c r="L5" s="395"/>
      <c r="M5" s="9" t="s">
        <v>19</v>
      </c>
      <c r="N5" s="112" t="s">
        <v>50</v>
      </c>
      <c r="O5" s="113" t="s">
        <v>20</v>
      </c>
      <c r="P5" s="391"/>
      <c r="Q5" s="393"/>
    </row>
    <row r="6" spans="1:18" ht="32.450000000000003" customHeight="1" thickBot="1" x14ac:dyDescent="0.3">
      <c r="A6" s="10" t="s">
        <v>21</v>
      </c>
      <c r="B6" s="11" t="s">
        <v>22</v>
      </c>
      <c r="C6" s="11" t="s">
        <v>23</v>
      </c>
      <c r="D6" s="11" t="s">
        <v>24</v>
      </c>
      <c r="E6" s="11" t="s">
        <v>25</v>
      </c>
      <c r="F6" s="11" t="s">
        <v>26</v>
      </c>
      <c r="G6" s="11" t="s">
        <v>27</v>
      </c>
      <c r="H6" s="12" t="s">
        <v>28</v>
      </c>
      <c r="I6" s="11" t="s">
        <v>29</v>
      </c>
      <c r="J6" s="13" t="s">
        <v>30</v>
      </c>
      <c r="K6" s="13" t="s">
        <v>31</v>
      </c>
      <c r="L6" s="14" t="s">
        <v>32</v>
      </c>
      <c r="M6" s="15" t="s">
        <v>33</v>
      </c>
      <c r="N6" s="10" t="s">
        <v>34</v>
      </c>
      <c r="O6" s="16" t="s">
        <v>35</v>
      </c>
      <c r="P6" s="17" t="s">
        <v>36</v>
      </c>
      <c r="Q6" s="16" t="s">
        <v>90</v>
      </c>
    </row>
    <row r="7" spans="1:18" ht="216" customHeight="1" x14ac:dyDescent="0.25">
      <c r="A7" s="454">
        <v>3</v>
      </c>
      <c r="B7" s="420" t="s">
        <v>125</v>
      </c>
      <c r="C7" s="420" t="s">
        <v>6</v>
      </c>
      <c r="D7" s="428" t="s">
        <v>76</v>
      </c>
      <c r="E7" s="420" t="s">
        <v>77</v>
      </c>
      <c r="F7" s="420" t="s">
        <v>75</v>
      </c>
      <c r="G7" s="423">
        <v>400418989.25999999</v>
      </c>
      <c r="H7" s="425" t="s">
        <v>78</v>
      </c>
      <c r="I7" s="428" t="s">
        <v>79</v>
      </c>
      <c r="J7" s="384" t="s">
        <v>37</v>
      </c>
      <c r="K7" s="414" t="s">
        <v>97</v>
      </c>
      <c r="L7" s="401">
        <v>178471075</v>
      </c>
      <c r="M7" s="401">
        <f>N7+O7</f>
        <v>11053466</v>
      </c>
      <c r="N7" s="407">
        <v>11053466</v>
      </c>
      <c r="O7" s="396">
        <v>0</v>
      </c>
      <c r="P7" s="398">
        <f>M7/L7</f>
        <v>6.1934215390365074E-2</v>
      </c>
      <c r="Q7" s="374" t="s">
        <v>197</v>
      </c>
      <c r="R7" s="18"/>
    </row>
    <row r="8" spans="1:18" ht="146.44999999999999" customHeight="1" x14ac:dyDescent="0.25">
      <c r="A8" s="455"/>
      <c r="B8" s="421"/>
      <c r="C8" s="421"/>
      <c r="D8" s="383"/>
      <c r="E8" s="421"/>
      <c r="F8" s="421"/>
      <c r="G8" s="424"/>
      <c r="H8" s="426"/>
      <c r="I8" s="383"/>
      <c r="J8" s="383"/>
      <c r="K8" s="436"/>
      <c r="L8" s="406"/>
      <c r="M8" s="406"/>
      <c r="N8" s="408"/>
      <c r="O8" s="403"/>
      <c r="P8" s="404"/>
      <c r="Q8" s="405"/>
      <c r="R8" s="18"/>
    </row>
    <row r="9" spans="1:18" ht="265.14999999999998" customHeight="1" x14ac:dyDescent="0.25">
      <c r="A9" s="455"/>
      <c r="B9" s="421"/>
      <c r="C9" s="421"/>
      <c r="D9" s="383"/>
      <c r="E9" s="421"/>
      <c r="F9" s="421"/>
      <c r="G9" s="424"/>
      <c r="H9" s="426"/>
      <c r="I9" s="383"/>
      <c r="J9" s="383"/>
      <c r="K9" s="415"/>
      <c r="L9" s="402"/>
      <c r="M9" s="402"/>
      <c r="N9" s="409"/>
      <c r="O9" s="397"/>
      <c r="P9" s="399"/>
      <c r="Q9" s="405"/>
      <c r="R9" s="18"/>
    </row>
    <row r="10" spans="1:18" ht="319.89999999999998" customHeight="1" x14ac:dyDescent="0.25">
      <c r="A10" s="455"/>
      <c r="B10" s="421"/>
      <c r="C10" s="421"/>
      <c r="D10" s="383"/>
      <c r="E10" s="421"/>
      <c r="F10" s="421"/>
      <c r="G10" s="424"/>
      <c r="H10" s="426"/>
      <c r="I10" s="383"/>
      <c r="J10" s="114" t="s">
        <v>67</v>
      </c>
      <c r="K10" s="115" t="s">
        <v>98</v>
      </c>
      <c r="L10" s="109">
        <v>40518449.969999999</v>
      </c>
      <c r="M10" s="116">
        <f t="shared" ref="M10:M11" si="0">N10+O10</f>
        <v>39887710.969999999</v>
      </c>
      <c r="N10" s="99">
        <v>39887710.969999999</v>
      </c>
      <c r="O10" s="19">
        <v>0</v>
      </c>
      <c r="P10" s="117">
        <f>M10/L10</f>
        <v>0.98443328902100147</v>
      </c>
      <c r="Q10" s="1" t="s">
        <v>198</v>
      </c>
      <c r="R10" s="18"/>
    </row>
    <row r="11" spans="1:18" ht="343.5" customHeight="1" x14ac:dyDescent="0.25">
      <c r="A11" s="455"/>
      <c r="B11" s="421"/>
      <c r="C11" s="421"/>
      <c r="D11" s="383"/>
      <c r="E11" s="421"/>
      <c r="F11" s="421"/>
      <c r="G11" s="424"/>
      <c r="H11" s="426"/>
      <c r="I11" s="383"/>
      <c r="J11" s="118" t="s">
        <v>37</v>
      </c>
      <c r="K11" s="119" t="s">
        <v>96</v>
      </c>
      <c r="L11" s="104">
        <v>823671</v>
      </c>
      <c r="M11" s="120">
        <f t="shared" si="0"/>
        <v>823671</v>
      </c>
      <c r="N11" s="21">
        <v>823671</v>
      </c>
      <c r="O11" s="121">
        <v>0</v>
      </c>
      <c r="P11" s="122">
        <f>M11/L11</f>
        <v>1</v>
      </c>
      <c r="Q11" s="1" t="s">
        <v>199</v>
      </c>
      <c r="R11" s="18"/>
    </row>
    <row r="12" spans="1:18" ht="120" x14ac:dyDescent="0.25">
      <c r="A12" s="448"/>
      <c r="B12" s="422"/>
      <c r="C12" s="422"/>
      <c r="D12" s="429"/>
      <c r="E12" s="422"/>
      <c r="F12" s="422"/>
      <c r="G12" s="417"/>
      <c r="H12" s="427"/>
      <c r="I12" s="429"/>
      <c r="J12" s="114" t="s">
        <v>88</v>
      </c>
      <c r="K12" s="124" t="s">
        <v>99</v>
      </c>
      <c r="L12" s="20">
        <v>823671</v>
      </c>
      <c r="M12" s="120">
        <f>N12+O12</f>
        <v>50000</v>
      </c>
      <c r="N12" s="21">
        <v>50000</v>
      </c>
      <c r="O12" s="123">
        <v>0</v>
      </c>
      <c r="P12" s="125">
        <f>M12/L12</f>
        <v>6.0703848988248946E-2</v>
      </c>
      <c r="Q12" s="153" t="s">
        <v>200</v>
      </c>
      <c r="R12" s="18"/>
    </row>
    <row r="13" spans="1:18" ht="217.9" customHeight="1" x14ac:dyDescent="0.25">
      <c r="A13" s="447">
        <v>4</v>
      </c>
      <c r="B13" s="384" t="s">
        <v>38</v>
      </c>
      <c r="C13" s="449" t="s">
        <v>87</v>
      </c>
      <c r="D13" s="384" t="s">
        <v>76</v>
      </c>
      <c r="E13" s="384" t="s">
        <v>80</v>
      </c>
      <c r="F13" s="384" t="s">
        <v>75</v>
      </c>
      <c r="G13" s="416">
        <v>433013258.18000001</v>
      </c>
      <c r="H13" s="384" t="s">
        <v>78</v>
      </c>
      <c r="I13" s="384" t="s">
        <v>81</v>
      </c>
      <c r="J13" s="453" t="s">
        <v>37</v>
      </c>
      <c r="K13" s="414" t="s">
        <v>100</v>
      </c>
      <c r="L13" s="313">
        <v>354887803</v>
      </c>
      <c r="M13" s="401">
        <f>N13+O13+N14</f>
        <v>88721951</v>
      </c>
      <c r="N13" s="22">
        <v>88653154</v>
      </c>
      <c r="O13" s="396">
        <v>0</v>
      </c>
      <c r="P13" s="398">
        <f>M13/L13</f>
        <v>0.250000000704448</v>
      </c>
      <c r="Q13" s="374" t="s">
        <v>190</v>
      </c>
      <c r="R13" s="18"/>
    </row>
    <row r="14" spans="1:18" ht="286.89999999999998" customHeight="1" x14ac:dyDescent="0.25">
      <c r="A14" s="448"/>
      <c r="B14" s="429"/>
      <c r="C14" s="429"/>
      <c r="D14" s="429"/>
      <c r="E14" s="429"/>
      <c r="F14" s="429"/>
      <c r="G14" s="417"/>
      <c r="H14" s="429"/>
      <c r="I14" s="429"/>
      <c r="J14" s="429"/>
      <c r="K14" s="415"/>
      <c r="L14" s="314"/>
      <c r="M14" s="402"/>
      <c r="N14" s="22">
        <v>68797</v>
      </c>
      <c r="O14" s="397"/>
      <c r="P14" s="399"/>
      <c r="Q14" s="400"/>
      <c r="R14" s="18"/>
    </row>
    <row r="15" spans="1:18" ht="170.45" customHeight="1" x14ac:dyDescent="0.25">
      <c r="A15" s="437">
        <v>32</v>
      </c>
      <c r="B15" s="439" t="s">
        <v>83</v>
      </c>
      <c r="C15" s="440" t="s">
        <v>84</v>
      </c>
      <c r="D15" s="384" t="s">
        <v>62</v>
      </c>
      <c r="E15" s="441" t="s">
        <v>91</v>
      </c>
      <c r="F15" s="384" t="s">
        <v>73</v>
      </c>
      <c r="G15" s="363">
        <v>4146520.73</v>
      </c>
      <c r="H15" s="384" t="s">
        <v>83</v>
      </c>
      <c r="I15" s="384" t="s">
        <v>85</v>
      </c>
      <c r="J15" s="118" t="s">
        <v>74</v>
      </c>
      <c r="K15" s="452" t="s">
        <v>101</v>
      </c>
      <c r="L15" s="401">
        <v>740806.74</v>
      </c>
      <c r="M15" s="128">
        <f>N15+O15</f>
        <v>414621.75</v>
      </c>
      <c r="N15" s="86">
        <v>414621.75</v>
      </c>
      <c r="O15" s="129">
        <v>0</v>
      </c>
      <c r="P15" s="130">
        <f>(M15+M16)/L15</f>
        <v>1</v>
      </c>
      <c r="Q15" s="1" t="s">
        <v>180</v>
      </c>
      <c r="R15" s="18"/>
    </row>
    <row r="16" spans="1:18" ht="144.6" customHeight="1" x14ac:dyDescent="0.25">
      <c r="A16" s="438"/>
      <c r="B16" s="429"/>
      <c r="C16" s="429"/>
      <c r="D16" s="429"/>
      <c r="E16" s="429"/>
      <c r="F16" s="429"/>
      <c r="G16" s="442"/>
      <c r="H16" s="429"/>
      <c r="I16" s="429"/>
      <c r="J16" s="127" t="s">
        <v>86</v>
      </c>
      <c r="K16" s="429"/>
      <c r="L16" s="402"/>
      <c r="M16" s="128">
        <f>N16+O16</f>
        <v>326184.99</v>
      </c>
      <c r="N16" s="87">
        <v>326184.99</v>
      </c>
      <c r="O16" s="131">
        <v>0</v>
      </c>
      <c r="P16" s="125">
        <v>0</v>
      </c>
      <c r="Q16" s="105" t="s">
        <v>124</v>
      </c>
      <c r="R16" s="18"/>
    </row>
    <row r="17" spans="1:20" ht="119.45" customHeight="1" x14ac:dyDescent="0.25">
      <c r="A17" s="377">
        <v>33</v>
      </c>
      <c r="B17" s="380" t="s">
        <v>5</v>
      </c>
      <c r="C17" s="382" t="s">
        <v>92</v>
      </c>
      <c r="D17" s="384" t="s">
        <v>55</v>
      </c>
      <c r="E17" s="385" t="s">
        <v>109</v>
      </c>
      <c r="F17" s="384" t="s">
        <v>93</v>
      </c>
      <c r="G17" s="363">
        <v>179363388.91</v>
      </c>
      <c r="H17" s="366" t="s">
        <v>108</v>
      </c>
      <c r="I17" s="368"/>
      <c r="J17" s="126" t="s">
        <v>82</v>
      </c>
      <c r="K17" s="146" t="s">
        <v>115</v>
      </c>
      <c r="L17" s="128">
        <v>51000</v>
      </c>
      <c r="M17" s="23">
        <f>N17+O17</f>
        <v>51000</v>
      </c>
      <c r="N17" s="100">
        <v>51000</v>
      </c>
      <c r="O17" s="132">
        <v>0</v>
      </c>
      <c r="P17" s="125">
        <f t="shared" ref="P17:P21" si="1">M17/L17</f>
        <v>1</v>
      </c>
      <c r="Q17" s="111" t="s">
        <v>110</v>
      </c>
      <c r="R17" s="18"/>
    </row>
    <row r="18" spans="1:20" ht="144" customHeight="1" x14ac:dyDescent="0.25">
      <c r="A18" s="378"/>
      <c r="B18" s="381"/>
      <c r="C18" s="383"/>
      <c r="D18" s="383"/>
      <c r="E18" s="386"/>
      <c r="F18" s="383"/>
      <c r="G18" s="364"/>
      <c r="H18" s="367"/>
      <c r="I18" s="369"/>
      <c r="J18" s="2" t="s">
        <v>116</v>
      </c>
      <c r="K18" s="371" t="s">
        <v>172</v>
      </c>
      <c r="L18" s="97">
        <v>8707536.5800000001</v>
      </c>
      <c r="M18" s="23">
        <f t="shared" ref="M18" si="2">N18+O18</f>
        <v>4353768.29</v>
      </c>
      <c r="N18" s="147">
        <v>4353768.29</v>
      </c>
      <c r="O18" s="81">
        <v>0</v>
      </c>
      <c r="P18" s="85">
        <f t="shared" si="1"/>
        <v>0.5</v>
      </c>
      <c r="Q18" s="374" t="s">
        <v>196</v>
      </c>
      <c r="R18" s="18"/>
    </row>
    <row r="19" spans="1:20" ht="99" customHeight="1" x14ac:dyDescent="0.25">
      <c r="A19" s="378"/>
      <c r="B19" s="381"/>
      <c r="C19" s="383"/>
      <c r="D19" s="383"/>
      <c r="E19" s="386"/>
      <c r="F19" s="383"/>
      <c r="G19" s="364"/>
      <c r="H19" s="367"/>
      <c r="I19" s="369"/>
      <c r="J19" s="2" t="s">
        <v>173</v>
      </c>
      <c r="K19" s="372"/>
      <c r="L19" s="23">
        <v>938132.81</v>
      </c>
      <c r="M19" s="23">
        <f>N19+O19</f>
        <v>938132.81</v>
      </c>
      <c r="N19" s="147">
        <v>938132.81</v>
      </c>
      <c r="O19" s="81">
        <v>0</v>
      </c>
      <c r="P19" s="85">
        <f t="shared" si="1"/>
        <v>1</v>
      </c>
      <c r="Q19" s="375"/>
      <c r="R19" s="18"/>
    </row>
    <row r="20" spans="1:20" ht="179.45" customHeight="1" x14ac:dyDescent="0.25">
      <c r="A20" s="378"/>
      <c r="B20" s="381"/>
      <c r="C20" s="383"/>
      <c r="D20" s="383"/>
      <c r="E20" s="386"/>
      <c r="F20" s="383"/>
      <c r="G20" s="364"/>
      <c r="H20" s="367"/>
      <c r="I20" s="369"/>
      <c r="J20" s="143" t="s">
        <v>174</v>
      </c>
      <c r="K20" s="372"/>
      <c r="L20" s="23">
        <f>5550633.31 +O20</f>
        <v>5550633.3099999996</v>
      </c>
      <c r="M20" s="23">
        <f>N20+O20</f>
        <v>2771962.31</v>
      </c>
      <c r="N20" s="101">
        <v>2771962.31</v>
      </c>
      <c r="O20" s="81">
        <v>0</v>
      </c>
      <c r="P20" s="85">
        <f t="shared" si="1"/>
        <v>0.49939568247213223</v>
      </c>
      <c r="Q20" s="375"/>
      <c r="R20" s="18"/>
      <c r="T20" s="18"/>
    </row>
    <row r="21" spans="1:20" ht="179.45" customHeight="1" x14ac:dyDescent="0.25">
      <c r="A21" s="379"/>
      <c r="B21" s="360"/>
      <c r="C21" s="360"/>
      <c r="D21" s="360"/>
      <c r="E21" s="360"/>
      <c r="F21" s="360"/>
      <c r="G21" s="365"/>
      <c r="H21" s="360"/>
      <c r="I21" s="370"/>
      <c r="J21" s="143" t="s">
        <v>193</v>
      </c>
      <c r="K21" s="373"/>
      <c r="L21" s="23">
        <v>28502922.390000001</v>
      </c>
      <c r="M21" s="23">
        <f>N21+O21</f>
        <v>28502922.390000001</v>
      </c>
      <c r="N21" s="101">
        <v>28502922.390000001</v>
      </c>
      <c r="O21" s="81">
        <v>0</v>
      </c>
      <c r="P21" s="85">
        <f t="shared" si="1"/>
        <v>1</v>
      </c>
      <c r="Q21" s="376"/>
      <c r="R21" s="18"/>
      <c r="T21" s="18"/>
    </row>
    <row r="22" spans="1:20" ht="265.14999999999998" customHeight="1" thickBot="1" x14ac:dyDescent="0.3">
      <c r="A22" s="148">
        <v>38</v>
      </c>
      <c r="B22" s="149" t="s">
        <v>107</v>
      </c>
      <c r="C22" s="150" t="s">
        <v>111</v>
      </c>
      <c r="D22" s="151" t="s">
        <v>112</v>
      </c>
      <c r="E22" s="143" t="s">
        <v>113</v>
      </c>
      <c r="F22" s="151" t="s">
        <v>114</v>
      </c>
      <c r="G22" s="145">
        <v>15000000</v>
      </c>
      <c r="H22" s="149" t="s">
        <v>107</v>
      </c>
      <c r="I22" s="118"/>
      <c r="J22" s="152" t="s">
        <v>106</v>
      </c>
      <c r="K22" s="146" t="s">
        <v>117</v>
      </c>
      <c r="L22" s="23">
        <v>3456643.63</v>
      </c>
      <c r="M22" s="23">
        <f t="shared" ref="M22" si="3">N22+O22</f>
        <v>3456643.63</v>
      </c>
      <c r="N22" s="147">
        <v>3456643.63</v>
      </c>
      <c r="O22" s="81">
        <v>0</v>
      </c>
      <c r="P22" s="85">
        <f t="shared" ref="P22" si="4">M22/L22</f>
        <v>1</v>
      </c>
      <c r="Q22" s="1" t="s">
        <v>123</v>
      </c>
      <c r="R22" s="18"/>
    </row>
    <row r="23" spans="1:20" ht="31.9" customHeight="1" thickBot="1" x14ac:dyDescent="0.3">
      <c r="A23" s="88"/>
      <c r="B23" s="89" t="s">
        <v>0</v>
      </c>
      <c r="C23" s="90"/>
      <c r="D23" s="90"/>
      <c r="E23" s="133"/>
      <c r="F23" s="134"/>
      <c r="G23" s="91">
        <f>SUM(G7:G22)</f>
        <v>1031942157.08</v>
      </c>
      <c r="H23" s="92"/>
      <c r="I23" s="135"/>
      <c r="J23" s="135"/>
      <c r="K23" s="136"/>
      <c r="L23" s="93">
        <f>SUM(L7:L22)</f>
        <v>623472345.42999995</v>
      </c>
      <c r="M23" s="93">
        <f>SUM(M7:M22)</f>
        <v>181352035.13999999</v>
      </c>
      <c r="N23" s="94">
        <f>SUM(N7:N22)</f>
        <v>181352035.13999999</v>
      </c>
      <c r="O23" s="95">
        <f>SUM(O7:O22)</f>
        <v>0</v>
      </c>
      <c r="P23" s="96">
        <f t="shared" ref="P23" si="5">M23/L23</f>
        <v>0.29087422476601443</v>
      </c>
      <c r="Q23" s="137" t="s">
        <v>39</v>
      </c>
      <c r="R23" s="18"/>
    </row>
    <row r="24" spans="1:20" ht="30" customHeight="1" x14ac:dyDescent="0.25">
      <c r="A24" s="25"/>
      <c r="B24" s="250" t="s">
        <v>40</v>
      </c>
      <c r="C24" s="450" t="s">
        <v>41</v>
      </c>
      <c r="D24" s="450"/>
      <c r="E24" s="450"/>
      <c r="F24" s="450"/>
      <c r="G24" s="450"/>
      <c r="H24" s="450"/>
      <c r="I24" s="450"/>
      <c r="J24" s="450"/>
      <c r="K24" s="451"/>
      <c r="L24" s="154" t="s">
        <v>39</v>
      </c>
      <c r="M24" s="154" t="s">
        <v>39</v>
      </c>
      <c r="N24" s="155">
        <f>N7+N10+N11+N12+N13+N14+N15+N17+N16+N18+N19+N22</f>
        <v>150077150.44</v>
      </c>
      <c r="O24" s="156" t="s">
        <v>39</v>
      </c>
      <c r="P24" s="157" t="s">
        <v>39</v>
      </c>
      <c r="Q24" s="138" t="s">
        <v>39</v>
      </c>
    </row>
    <row r="25" spans="1:20" ht="30.75" customHeight="1" thickBot="1" x14ac:dyDescent="0.3">
      <c r="A25" s="28"/>
      <c r="B25" s="29" t="s">
        <v>40</v>
      </c>
      <c r="C25" s="443" t="s">
        <v>42</v>
      </c>
      <c r="D25" s="443"/>
      <c r="E25" s="443"/>
      <c r="F25" s="443"/>
      <c r="G25" s="443"/>
      <c r="H25" s="443"/>
      <c r="I25" s="443"/>
      <c r="J25" s="443"/>
      <c r="K25" s="444"/>
      <c r="L25" s="30" t="s">
        <v>39</v>
      </c>
      <c r="M25" s="30" t="s">
        <v>39</v>
      </c>
      <c r="N25" s="31">
        <f>N20+N21</f>
        <v>31274884.699999999</v>
      </c>
      <c r="O25" s="32">
        <f>O23</f>
        <v>0</v>
      </c>
      <c r="P25" s="139" t="s">
        <v>39</v>
      </c>
      <c r="Q25" s="140" t="s">
        <v>39</v>
      </c>
    </row>
    <row r="26" spans="1:20" x14ac:dyDescent="0.25">
      <c r="A26" s="33"/>
      <c r="B26" s="34"/>
      <c r="C26" s="35"/>
      <c r="D26" s="35"/>
      <c r="E26" s="35"/>
      <c r="F26" s="35"/>
      <c r="G26" s="36"/>
      <c r="H26" s="37"/>
      <c r="I26" s="33"/>
      <c r="J26" s="33"/>
      <c r="K26" s="33"/>
      <c r="L26" s="33"/>
      <c r="M26" s="33"/>
      <c r="N26" s="38"/>
      <c r="O26" s="24"/>
      <c r="P26" s="24"/>
    </row>
    <row r="27" spans="1:20" x14ac:dyDescent="0.25">
      <c r="A27" s="39"/>
      <c r="B27" s="52"/>
      <c r="C27" s="35"/>
      <c r="D27" s="35"/>
      <c r="L27" s="141"/>
      <c r="M27" s="141"/>
      <c r="N27" s="106"/>
      <c r="O27" s="43"/>
      <c r="P27" s="44"/>
    </row>
    <row r="28" spans="1:20" ht="67.150000000000006" customHeight="1" x14ac:dyDescent="0.25">
      <c r="A28" s="33"/>
      <c r="B28" s="445"/>
      <c r="C28" s="446"/>
      <c r="D28" s="446"/>
      <c r="E28" s="446"/>
      <c r="F28" s="446"/>
      <c r="G28" s="446"/>
      <c r="H28" s="446"/>
      <c r="I28" s="446"/>
      <c r="J28" s="446"/>
      <c r="K28" s="446"/>
      <c r="L28" s="102"/>
      <c r="M28" s="103"/>
      <c r="N28" s="18"/>
      <c r="O28" s="24"/>
      <c r="P28" s="24"/>
    </row>
    <row r="29" spans="1:20" x14ac:dyDescent="0.25">
      <c r="A29" s="33"/>
      <c r="B29" s="39"/>
      <c r="C29" s="45"/>
      <c r="D29" s="45"/>
      <c r="E29" s="35"/>
      <c r="F29" s="35"/>
      <c r="G29" s="36"/>
      <c r="H29" s="37"/>
      <c r="I29" s="33"/>
      <c r="J29" s="33"/>
      <c r="K29" s="33"/>
      <c r="L29" s="33"/>
      <c r="M29" s="24"/>
      <c r="N29" s="46"/>
      <c r="O29" s="26"/>
      <c r="P29" s="24"/>
    </row>
    <row r="30" spans="1:20" x14ac:dyDescent="0.25">
      <c r="A30" s="33"/>
      <c r="B30" s="39"/>
      <c r="C30" s="45"/>
      <c r="D30" s="45"/>
      <c r="E30" s="35"/>
      <c r="F30" s="35"/>
      <c r="G30" s="36"/>
      <c r="H30" s="37"/>
      <c r="I30" s="33"/>
      <c r="J30" s="33"/>
      <c r="K30" s="33"/>
      <c r="L30" s="33"/>
      <c r="M30" s="24"/>
      <c r="N30" s="47"/>
      <c r="O30" s="26"/>
      <c r="P30" s="24"/>
    </row>
    <row r="31" spans="1:20" x14ac:dyDescent="0.25">
      <c r="A31" s="33"/>
      <c r="B31" s="39"/>
      <c r="C31" s="45"/>
      <c r="D31" s="45"/>
      <c r="E31" s="35"/>
      <c r="F31" s="35"/>
      <c r="G31" s="36"/>
      <c r="H31" s="37"/>
      <c r="I31" s="33"/>
      <c r="J31" s="33"/>
      <c r="K31" s="33"/>
      <c r="L31" s="33"/>
      <c r="M31" s="24"/>
      <c r="N31" s="48"/>
      <c r="O31" s="49"/>
      <c r="P31" s="24"/>
    </row>
    <row r="32" spans="1:20" x14ac:dyDescent="0.25">
      <c r="A32" s="33"/>
      <c r="I32" s="50"/>
      <c r="J32" s="50"/>
      <c r="K32" s="50"/>
      <c r="L32" s="51"/>
      <c r="M32" s="51"/>
      <c r="N32" s="51"/>
      <c r="O32" s="51"/>
      <c r="P32" s="51"/>
    </row>
    <row r="33" spans="1:16" x14ac:dyDescent="0.25">
      <c r="A33" s="33"/>
      <c r="I33" s="50"/>
      <c r="J33" s="50"/>
      <c r="K33" s="50"/>
      <c r="L33" s="51"/>
      <c r="M33" s="51"/>
      <c r="N33" s="51"/>
      <c r="O33" s="51"/>
      <c r="P33" s="18"/>
    </row>
    <row r="34" spans="1:16" x14ac:dyDescent="0.25">
      <c r="A34" s="33"/>
      <c r="I34" s="50"/>
      <c r="J34" s="50"/>
      <c r="K34" s="50"/>
      <c r="L34" s="51"/>
      <c r="M34" s="51"/>
      <c r="N34" s="51"/>
      <c r="O34" s="51"/>
      <c r="P34" s="18"/>
    </row>
    <row r="35" spans="1:16" x14ac:dyDescent="0.25">
      <c r="A35" s="33"/>
      <c r="I35" s="50"/>
      <c r="J35" s="50"/>
      <c r="K35" s="50"/>
      <c r="L35" s="51"/>
      <c r="M35" s="51"/>
      <c r="N35" s="51"/>
      <c r="O35" s="51"/>
      <c r="P35" s="18"/>
    </row>
    <row r="36" spans="1:16" x14ac:dyDescent="0.25">
      <c r="A36" s="33"/>
      <c r="I36" s="50"/>
      <c r="J36" s="50"/>
      <c r="K36" s="50"/>
      <c r="L36" s="51"/>
      <c r="M36" s="50"/>
      <c r="N36" s="18"/>
      <c r="O36" s="18"/>
      <c r="P36" s="18"/>
    </row>
    <row r="37" spans="1:16" x14ac:dyDescent="0.25">
      <c r="A37" s="33"/>
      <c r="I37" s="50"/>
      <c r="J37" s="50"/>
      <c r="K37" s="50"/>
      <c r="L37" s="50"/>
      <c r="M37" s="50"/>
      <c r="N37" s="18"/>
      <c r="O37" s="18"/>
      <c r="P37" s="18"/>
    </row>
    <row r="38" spans="1:16" x14ac:dyDescent="0.25">
      <c r="A38" s="33"/>
      <c r="I38" s="50"/>
      <c r="J38" s="40"/>
      <c r="K38" s="50"/>
      <c r="L38" s="50"/>
      <c r="M38" s="50"/>
      <c r="N38" s="18"/>
      <c r="O38" s="18"/>
      <c r="P38" s="18"/>
    </row>
    <row r="39" spans="1:16" x14ac:dyDescent="0.25">
      <c r="A39" s="33"/>
      <c r="I39" s="50"/>
      <c r="J39" s="40"/>
      <c r="K39" s="50"/>
      <c r="L39" s="50"/>
      <c r="M39" s="50"/>
      <c r="N39" s="18"/>
      <c r="O39" s="18"/>
      <c r="P39" s="18"/>
    </row>
    <row r="40" spans="1:16" x14ac:dyDescent="0.25">
      <c r="A40" s="33"/>
      <c r="I40" s="50"/>
      <c r="J40" s="50"/>
      <c r="K40" s="50"/>
      <c r="L40" s="50"/>
      <c r="M40" s="50"/>
      <c r="N40" s="18"/>
      <c r="O40" s="18"/>
      <c r="P40" s="18"/>
    </row>
    <row r="41" spans="1:16" x14ac:dyDescent="0.25">
      <c r="A41" s="33"/>
      <c r="I41" s="50"/>
      <c r="J41" s="50"/>
      <c r="K41" s="50"/>
      <c r="L41" s="50"/>
      <c r="M41" s="50"/>
      <c r="N41" s="18"/>
      <c r="O41" s="18"/>
      <c r="P41" s="18"/>
    </row>
    <row r="42" spans="1:16" x14ac:dyDescent="0.25">
      <c r="A42" s="33"/>
      <c r="I42" s="50"/>
      <c r="J42" s="50"/>
      <c r="K42" s="50"/>
      <c r="L42" s="50"/>
      <c r="M42" s="50"/>
      <c r="N42" s="18"/>
      <c r="O42" s="18"/>
      <c r="P42" s="18"/>
    </row>
    <row r="43" spans="1:16" x14ac:dyDescent="0.25">
      <c r="A43" s="33"/>
      <c r="I43" s="50"/>
      <c r="J43" s="50"/>
      <c r="K43" s="50"/>
      <c r="L43" s="50"/>
      <c r="M43" s="50"/>
      <c r="N43" s="18"/>
      <c r="O43" s="18"/>
      <c r="P43" s="18"/>
    </row>
    <row r="44" spans="1:16" x14ac:dyDescent="0.25">
      <c r="A44" s="33"/>
      <c r="I44" s="50"/>
      <c r="J44" s="50"/>
      <c r="K44" s="50"/>
      <c r="L44" s="50"/>
      <c r="M44" s="50"/>
      <c r="N44" s="18"/>
      <c r="O44" s="18"/>
      <c r="P44" s="18"/>
    </row>
    <row r="45" spans="1:16" x14ac:dyDescent="0.25">
      <c r="A45" s="33"/>
      <c r="I45" s="50"/>
      <c r="J45" s="50"/>
      <c r="K45" s="50"/>
      <c r="L45" s="50"/>
      <c r="M45" s="50"/>
      <c r="N45" s="18"/>
      <c r="O45" s="18"/>
      <c r="P45" s="18"/>
    </row>
    <row r="46" spans="1:16" x14ac:dyDescent="0.25">
      <c r="A46" s="33"/>
      <c r="I46" s="50"/>
      <c r="J46" s="50"/>
      <c r="K46" s="50"/>
      <c r="L46" s="50"/>
      <c r="M46" s="50"/>
      <c r="N46" s="18"/>
      <c r="O46" s="18"/>
      <c r="P46" s="18"/>
    </row>
    <row r="47" spans="1:16" x14ac:dyDescent="0.25">
      <c r="A47" s="33"/>
      <c r="I47" s="50"/>
      <c r="J47" s="50"/>
      <c r="K47" s="50"/>
      <c r="L47" s="50"/>
      <c r="M47" s="50"/>
      <c r="N47" s="18"/>
      <c r="O47" s="18"/>
      <c r="P47" s="18"/>
    </row>
    <row r="48" spans="1:16" x14ac:dyDescent="0.25">
      <c r="A48" s="33"/>
      <c r="I48" s="50"/>
      <c r="J48" s="50"/>
      <c r="K48" s="50"/>
      <c r="L48" s="50"/>
      <c r="M48" s="50"/>
      <c r="N48" s="18"/>
      <c r="O48" s="18"/>
      <c r="P48" s="18"/>
    </row>
    <row r="49" spans="1:16" x14ac:dyDescent="0.25">
      <c r="A49" s="33"/>
      <c r="I49" s="50"/>
      <c r="J49" s="50"/>
      <c r="K49" s="50"/>
      <c r="L49" s="50"/>
      <c r="M49" s="50"/>
      <c r="N49" s="18"/>
      <c r="O49" s="18"/>
      <c r="P49" s="18"/>
    </row>
    <row r="50" spans="1:16" x14ac:dyDescent="0.25">
      <c r="A50" s="33"/>
      <c r="I50" s="50"/>
      <c r="J50" s="50"/>
      <c r="K50" s="50"/>
      <c r="L50" s="50"/>
      <c r="M50" s="50"/>
      <c r="N50" s="18"/>
      <c r="O50" s="18"/>
      <c r="P50" s="18"/>
    </row>
    <row r="51" spans="1:16" x14ac:dyDescent="0.25">
      <c r="A51" s="33"/>
      <c r="I51" s="50"/>
      <c r="J51" s="50"/>
      <c r="K51" s="50"/>
      <c r="L51" s="50"/>
      <c r="M51" s="50"/>
      <c r="N51" s="18"/>
      <c r="O51" s="18"/>
      <c r="P51" s="18"/>
    </row>
    <row r="52" spans="1:16" x14ac:dyDescent="0.25">
      <c r="A52" s="33"/>
      <c r="I52" s="50"/>
      <c r="J52" s="50"/>
      <c r="K52" s="50"/>
      <c r="L52" s="50"/>
      <c r="M52" s="50"/>
      <c r="N52" s="18"/>
      <c r="O52" s="18"/>
      <c r="P52" s="18"/>
    </row>
    <row r="53" spans="1:16" x14ac:dyDescent="0.25">
      <c r="A53" s="33"/>
      <c r="I53" s="50"/>
      <c r="J53" s="50"/>
      <c r="K53" s="50"/>
      <c r="L53" s="50"/>
      <c r="M53" s="50"/>
      <c r="N53" s="18"/>
      <c r="O53" s="18"/>
      <c r="P53" s="18"/>
    </row>
    <row r="54" spans="1:16" x14ac:dyDescent="0.25">
      <c r="A54" s="33"/>
      <c r="I54" s="50"/>
      <c r="J54" s="50"/>
      <c r="K54" s="50"/>
      <c r="L54" s="50"/>
      <c r="M54" s="50"/>
      <c r="N54" s="18"/>
      <c r="O54" s="18"/>
      <c r="P54" s="18"/>
    </row>
    <row r="55" spans="1:16" x14ac:dyDescent="0.25">
      <c r="A55" s="33"/>
      <c r="I55" s="50"/>
      <c r="J55" s="50"/>
      <c r="K55" s="50"/>
      <c r="L55" s="50"/>
      <c r="M55" s="50"/>
      <c r="N55" s="18"/>
      <c r="O55" s="18"/>
      <c r="P55" s="18"/>
    </row>
    <row r="56" spans="1:16" x14ac:dyDescent="0.25">
      <c r="A56" s="33"/>
      <c r="I56" s="50"/>
      <c r="J56" s="50"/>
      <c r="K56" s="50"/>
      <c r="L56" s="50"/>
      <c r="M56" s="50"/>
      <c r="N56" s="18"/>
      <c r="O56" s="18"/>
      <c r="P56" s="18"/>
    </row>
    <row r="57" spans="1:16" x14ac:dyDescent="0.25">
      <c r="A57" s="33"/>
      <c r="I57" s="50"/>
      <c r="J57" s="50"/>
      <c r="K57" s="50"/>
      <c r="L57" s="50"/>
      <c r="M57" s="50"/>
      <c r="N57" s="18"/>
      <c r="O57" s="18"/>
      <c r="P57" s="18"/>
    </row>
    <row r="58" spans="1:16" x14ac:dyDescent="0.25">
      <c r="A58" s="33"/>
      <c r="I58" s="50"/>
      <c r="J58" s="50"/>
      <c r="K58" s="50"/>
      <c r="L58" s="50"/>
      <c r="M58" s="50"/>
      <c r="N58" s="18"/>
      <c r="O58" s="18"/>
      <c r="P58" s="18"/>
    </row>
    <row r="59" spans="1:16" x14ac:dyDescent="0.25">
      <c r="A59" s="33"/>
      <c r="I59" s="50"/>
      <c r="J59" s="50"/>
      <c r="K59" s="50"/>
      <c r="L59" s="50"/>
      <c r="M59" s="50"/>
      <c r="N59" s="18"/>
      <c r="O59" s="18"/>
      <c r="P59" s="18"/>
    </row>
    <row r="60" spans="1:16" x14ac:dyDescent="0.25">
      <c r="A60" s="33"/>
      <c r="I60" s="50"/>
      <c r="J60" s="50"/>
      <c r="K60" s="50"/>
      <c r="L60" s="50"/>
      <c r="M60" s="50"/>
      <c r="N60" s="18"/>
      <c r="O60" s="18"/>
      <c r="P60" s="18"/>
    </row>
    <row r="61" spans="1:16" x14ac:dyDescent="0.25">
      <c r="A61" s="33"/>
      <c r="I61" s="50"/>
      <c r="J61" s="50"/>
      <c r="K61" s="50"/>
      <c r="L61" s="50"/>
      <c r="M61" s="50"/>
      <c r="N61" s="18"/>
      <c r="O61" s="18"/>
      <c r="P61" s="18"/>
    </row>
    <row r="62" spans="1:16" x14ac:dyDescent="0.25">
      <c r="A62" s="33"/>
      <c r="I62" s="50"/>
      <c r="J62" s="50"/>
      <c r="K62" s="50"/>
      <c r="L62" s="50"/>
      <c r="M62" s="50"/>
      <c r="N62" s="18"/>
      <c r="O62" s="18"/>
      <c r="P62" s="18"/>
    </row>
    <row r="63" spans="1:16" x14ac:dyDescent="0.25">
      <c r="A63" s="33"/>
      <c r="I63" s="50"/>
      <c r="J63" s="50"/>
      <c r="K63" s="50"/>
      <c r="L63" s="50"/>
      <c r="M63" s="50"/>
      <c r="N63" s="18"/>
      <c r="O63" s="18"/>
      <c r="P63" s="18"/>
    </row>
    <row r="64" spans="1:16" x14ac:dyDescent="0.25">
      <c r="A64" s="33"/>
      <c r="I64" s="50"/>
      <c r="J64" s="50"/>
      <c r="K64" s="50"/>
      <c r="L64" s="50"/>
      <c r="M64" s="50"/>
      <c r="N64" s="18"/>
      <c r="O64" s="18"/>
      <c r="P64" s="18"/>
    </row>
    <row r="65" spans="1:16" x14ac:dyDescent="0.25">
      <c r="A65" s="33"/>
      <c r="I65" s="50"/>
      <c r="J65" s="50"/>
      <c r="K65" s="50"/>
      <c r="L65" s="50"/>
      <c r="M65" s="50"/>
      <c r="N65" s="18"/>
      <c r="O65" s="18"/>
      <c r="P65" s="18"/>
    </row>
    <row r="66" spans="1:16" x14ac:dyDescent="0.25">
      <c r="A66" s="33"/>
      <c r="I66" s="50"/>
      <c r="J66" s="50"/>
      <c r="K66" s="50"/>
      <c r="L66" s="50"/>
      <c r="M66" s="50"/>
      <c r="N66" s="18"/>
      <c r="O66" s="18"/>
      <c r="P66" s="18"/>
    </row>
    <row r="67" spans="1:16" x14ac:dyDescent="0.25">
      <c r="A67" s="33"/>
      <c r="I67" s="50"/>
      <c r="J67" s="50"/>
      <c r="K67" s="50"/>
      <c r="L67" s="50"/>
      <c r="M67" s="50"/>
      <c r="N67" s="18"/>
      <c r="O67" s="18"/>
      <c r="P67" s="18"/>
    </row>
    <row r="68" spans="1:16" x14ac:dyDescent="0.25">
      <c r="I68" s="50"/>
      <c r="J68" s="50"/>
      <c r="K68" s="50"/>
      <c r="L68" s="50"/>
      <c r="M68" s="50"/>
      <c r="N68" s="18"/>
      <c r="O68" s="18"/>
      <c r="P68" s="18"/>
    </row>
    <row r="69" spans="1:16" x14ac:dyDescent="0.25">
      <c r="I69" s="50"/>
      <c r="J69" s="50"/>
      <c r="K69" s="50"/>
      <c r="L69" s="50"/>
      <c r="M69" s="50"/>
      <c r="N69" s="18"/>
      <c r="O69" s="18"/>
      <c r="P69" s="18"/>
    </row>
    <row r="70" spans="1:16" x14ac:dyDescent="0.25">
      <c r="I70" s="50"/>
      <c r="J70" s="50"/>
      <c r="K70" s="50"/>
      <c r="L70" s="50"/>
      <c r="M70" s="50"/>
      <c r="N70" s="18"/>
      <c r="O70" s="18"/>
      <c r="P70" s="18"/>
    </row>
    <row r="71" spans="1:16" x14ac:dyDescent="0.25">
      <c r="I71" s="50"/>
      <c r="J71" s="50"/>
      <c r="K71" s="50"/>
      <c r="L71" s="50"/>
      <c r="M71" s="50"/>
      <c r="N71" s="18"/>
      <c r="O71" s="18"/>
      <c r="P71" s="18"/>
    </row>
    <row r="72" spans="1:16" x14ac:dyDescent="0.25">
      <c r="I72" s="50"/>
      <c r="J72" s="50"/>
      <c r="K72" s="50"/>
      <c r="L72" s="50"/>
      <c r="M72" s="50"/>
      <c r="N72" s="18"/>
      <c r="O72" s="18"/>
      <c r="P72" s="18"/>
    </row>
    <row r="73" spans="1:16" x14ac:dyDescent="0.25">
      <c r="I73" s="50"/>
      <c r="J73" s="50"/>
      <c r="K73" s="50"/>
      <c r="L73" s="50"/>
      <c r="M73" s="50"/>
      <c r="N73" s="18"/>
      <c r="O73" s="18"/>
      <c r="P73" s="18"/>
    </row>
    <row r="74" spans="1:16" x14ac:dyDescent="0.25">
      <c r="I74" s="50"/>
      <c r="J74" s="50"/>
      <c r="K74" s="50"/>
      <c r="L74" s="50"/>
      <c r="M74" s="50"/>
      <c r="N74" s="18"/>
      <c r="O74" s="18"/>
      <c r="P74" s="18"/>
    </row>
    <row r="75" spans="1:16" x14ac:dyDescent="0.25">
      <c r="I75" s="50"/>
      <c r="J75" s="50"/>
      <c r="K75" s="50"/>
      <c r="L75" s="50"/>
      <c r="M75" s="50"/>
      <c r="N75" s="18"/>
      <c r="O75" s="18"/>
      <c r="P75" s="18"/>
    </row>
    <row r="76" spans="1:16" x14ac:dyDescent="0.25">
      <c r="I76" s="50"/>
      <c r="J76" s="50"/>
      <c r="K76" s="50"/>
      <c r="L76" s="50"/>
      <c r="M76" s="50"/>
      <c r="N76" s="18"/>
      <c r="O76" s="18"/>
      <c r="P76" s="18"/>
    </row>
    <row r="77" spans="1:16" x14ac:dyDescent="0.25">
      <c r="I77" s="50"/>
      <c r="J77" s="50"/>
      <c r="K77" s="50"/>
      <c r="L77" s="50"/>
      <c r="M77" s="50"/>
      <c r="N77" s="18"/>
      <c r="O77" s="18"/>
      <c r="P77" s="18"/>
    </row>
    <row r="78" spans="1:16" x14ac:dyDescent="0.25">
      <c r="I78" s="50"/>
      <c r="J78" s="50"/>
      <c r="K78" s="50"/>
      <c r="L78" s="50"/>
      <c r="M78" s="50"/>
    </row>
    <row r="79" spans="1:16" x14ac:dyDescent="0.25">
      <c r="I79" s="50"/>
      <c r="J79" s="50"/>
      <c r="K79" s="50"/>
      <c r="L79" s="50"/>
      <c r="M79" s="50"/>
    </row>
    <row r="80" spans="1:16" x14ac:dyDescent="0.25">
      <c r="I80" s="50"/>
      <c r="J80" s="50"/>
      <c r="K80" s="50"/>
      <c r="L80" s="50"/>
      <c r="M80" s="50"/>
    </row>
    <row r="81" spans="9:13" x14ac:dyDescent="0.25">
      <c r="I81" s="50"/>
      <c r="J81" s="50"/>
      <c r="K81" s="50"/>
      <c r="L81" s="50"/>
      <c r="M81" s="50"/>
    </row>
    <row r="82" spans="9:13" x14ac:dyDescent="0.25">
      <c r="I82" s="50"/>
      <c r="J82" s="50"/>
      <c r="K82" s="50"/>
      <c r="L82" s="50"/>
      <c r="M82" s="50"/>
    </row>
    <row r="83" spans="9:13" x14ac:dyDescent="0.25">
      <c r="I83" s="50"/>
      <c r="J83" s="50"/>
      <c r="K83" s="50"/>
      <c r="L83" s="50"/>
      <c r="M83" s="50"/>
    </row>
    <row r="84" spans="9:13" x14ac:dyDescent="0.25">
      <c r="I84" s="50"/>
      <c r="J84" s="50"/>
      <c r="K84" s="50"/>
      <c r="L84" s="50"/>
      <c r="M84" s="50"/>
    </row>
  </sheetData>
  <autoFilter ref="A6:Q25"/>
  <mergeCells count="73">
    <mergeCell ref="A7:A12"/>
    <mergeCell ref="B7:B12"/>
    <mergeCell ref="C7:C12"/>
    <mergeCell ref="D7:D12"/>
    <mergeCell ref="E7:E12"/>
    <mergeCell ref="C25:K25"/>
    <mergeCell ref="B28:K28"/>
    <mergeCell ref="A13:A14"/>
    <mergeCell ref="B13:B14"/>
    <mergeCell ref="C13:C14"/>
    <mergeCell ref="D13:D14"/>
    <mergeCell ref="E13:E14"/>
    <mergeCell ref="F13:F14"/>
    <mergeCell ref="I13:I14"/>
    <mergeCell ref="H13:H14"/>
    <mergeCell ref="C24:K24"/>
    <mergeCell ref="F15:F16"/>
    <mergeCell ref="F17:F21"/>
    <mergeCell ref="I15:I16"/>
    <mergeCell ref="K15:K16"/>
    <mergeCell ref="J13:J14"/>
    <mergeCell ref="L15:L16"/>
    <mergeCell ref="A15:A16"/>
    <mergeCell ref="B15:B16"/>
    <mergeCell ref="C15:C16"/>
    <mergeCell ref="D15:D16"/>
    <mergeCell ref="E15:E16"/>
    <mergeCell ref="G15:G16"/>
    <mergeCell ref="H15:H16"/>
    <mergeCell ref="K13:K14"/>
    <mergeCell ref="L13:L14"/>
    <mergeCell ref="G13:G14"/>
    <mergeCell ref="F4:F5"/>
    <mergeCell ref="F7:F12"/>
    <mergeCell ref="G7:G12"/>
    <mergeCell ref="H7:H12"/>
    <mergeCell ref="I7:I12"/>
    <mergeCell ref="G4:G5"/>
    <mergeCell ref="H4:H5"/>
    <mergeCell ref="I4:I5"/>
    <mergeCell ref="J4:J5"/>
    <mergeCell ref="K4:K5"/>
    <mergeCell ref="J7:J9"/>
    <mergeCell ref="K7:K9"/>
    <mergeCell ref="A4:A5"/>
    <mergeCell ref="B4:B5"/>
    <mergeCell ref="C4:C5"/>
    <mergeCell ref="D4:D5"/>
    <mergeCell ref="E4:E5"/>
    <mergeCell ref="M4:O4"/>
    <mergeCell ref="P4:P5"/>
    <mergeCell ref="Q4:Q5"/>
    <mergeCell ref="L4:L5"/>
    <mergeCell ref="O13:O14"/>
    <mergeCell ref="P13:P14"/>
    <mergeCell ref="Q13:Q14"/>
    <mergeCell ref="M13:M14"/>
    <mergeCell ref="O7:O9"/>
    <mergeCell ref="P7:P9"/>
    <mergeCell ref="Q7:Q9"/>
    <mergeCell ref="L7:L9"/>
    <mergeCell ref="M7:M9"/>
    <mergeCell ref="N7:N9"/>
    <mergeCell ref="A17:A21"/>
    <mergeCell ref="B17:B21"/>
    <mergeCell ref="C17:C21"/>
    <mergeCell ref="D17:D21"/>
    <mergeCell ref="E17:E21"/>
    <mergeCell ref="G17:G21"/>
    <mergeCell ref="H17:H21"/>
    <mergeCell ref="I17:I21"/>
    <mergeCell ref="K18:K21"/>
    <mergeCell ref="Q18:Q21"/>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12. 2023</oddFooter>
  </headerFooter>
  <colBreaks count="3" manualBreakCount="3">
    <brk id="11" max="1048575" man="1"/>
    <brk id="16"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597302E12BEA74FA9B249EF92E902C5" ma:contentTypeVersion="0" ma:contentTypeDescription="Vytvořit nový dokument" ma:contentTypeScope="" ma:versionID="d55cd6921a7ba22b8ce528b10a83a3f1">
  <xsd:schema xmlns:xsd="http://www.w3.org/2001/XMLSchema" xmlns:p="http://schemas.microsoft.com/office/2006/metadata/properties" targetNamespace="http://schemas.microsoft.com/office/2006/metadata/properties" ma:root="true" ma:fieldsID="6e09d84638f9847586fe3e45fca291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08836-A44B-4D5E-A635-DA47F139A9BC}">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3B95DC9-171B-40EE-862B-AC2131EC7D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7796A6A-E294-4511-A362-8BA68DF61B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Nový přehled RKK</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2023-12-19T06:50:03Z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0x0101004597302E12BEA74FA9B249EF92E902C5</vt:lpwstr>
  </property>
</Properties>
</file>