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40" yWindow="4665" windowWidth="14805" windowHeight="3450"/>
  </bookViews>
  <sheets>
    <sheet name="Přehled celkem" sheetId="71" r:id="rId1"/>
    <sheet name="KK_sledování " sheetId="69" r:id="rId2"/>
    <sheet name="PO_sledování" sheetId="70" r:id="rId3"/>
  </sheets>
  <definedNames>
    <definedName name="_xlnm._FilterDatabase" localSheetId="1" hidden="1">'KK_sledování '!$A$5:$Q$23</definedName>
    <definedName name="_xlnm._FilterDatabase" localSheetId="2" hidden="1">PO_sledování!$A$5:$Q$51</definedName>
    <definedName name="_xlnm.Print_Titles" localSheetId="1">'KK_sledování '!$3:$5</definedName>
    <definedName name="_xlnm.Print_Titles" localSheetId="2">PO_sledování!$3:$5</definedName>
  </definedNames>
  <calcPr calcId="162913"/>
</workbook>
</file>

<file path=xl/calcChain.xml><?xml version="1.0" encoding="utf-8"?>
<calcChain xmlns="http://schemas.openxmlformats.org/spreadsheetml/2006/main">
  <c r="L21" i="69" l="1"/>
  <c r="N51" i="70" l="1"/>
  <c r="N49" i="70"/>
  <c r="L48" i="70" l="1"/>
  <c r="M48" i="70"/>
  <c r="O48" i="70"/>
  <c r="N48" i="70"/>
  <c r="M47" i="70"/>
  <c r="M45" i="70" l="1"/>
  <c r="P45" i="70" l="1"/>
  <c r="G48" i="70"/>
  <c r="M46" i="70" l="1"/>
  <c r="M42" i="70"/>
  <c r="P25" i="70" l="1"/>
  <c r="P22" i="70" l="1"/>
  <c r="D26" i="71" l="1"/>
  <c r="D25" i="71"/>
  <c r="E16" i="71"/>
  <c r="H14" i="71"/>
  <c r="G14" i="71"/>
  <c r="G13" i="71"/>
  <c r="H13" i="71" s="1"/>
  <c r="G9" i="71" l="1"/>
  <c r="H9" i="71"/>
  <c r="H8" i="71"/>
  <c r="G8" i="71"/>
  <c r="N22" i="69" l="1"/>
  <c r="M33" i="70" l="1"/>
  <c r="P33" i="70" s="1"/>
  <c r="M22" i="70" l="1"/>
  <c r="M35" i="70" l="1"/>
  <c r="P35" i="70" s="1"/>
  <c r="N21" i="69" l="1"/>
  <c r="M12" i="69" l="1"/>
  <c r="P12" i="69" l="1"/>
  <c r="M21" i="70" l="1"/>
  <c r="P21" i="70" s="1"/>
  <c r="M19" i="70" l="1"/>
  <c r="N23" i="69" l="1"/>
  <c r="D27" i="71" s="1"/>
  <c r="G21" i="69" l="1"/>
  <c r="O21" i="69"/>
  <c r="M20" i="69" l="1"/>
  <c r="F15" i="71" l="1"/>
  <c r="F11" i="71" s="1"/>
  <c r="E15" i="71"/>
  <c r="C15" i="71"/>
  <c r="C11" i="71" s="1"/>
  <c r="M44" i="70"/>
  <c r="M43" i="70"/>
  <c r="E11" i="71" l="1"/>
  <c r="N50" i="70" l="1"/>
  <c r="P20" i="69" l="1"/>
  <c r="O51" i="70" l="1"/>
  <c r="M41" i="70"/>
  <c r="M40" i="70"/>
  <c r="P40" i="70" s="1"/>
  <c r="M39" i="70"/>
  <c r="M38" i="70"/>
  <c r="M37" i="70"/>
  <c r="P37" i="70" s="1"/>
  <c r="P36" i="70"/>
  <c r="M34" i="70"/>
  <c r="M32" i="70"/>
  <c r="P32" i="70" s="1"/>
  <c r="M31" i="70"/>
  <c r="M30" i="70"/>
  <c r="P30" i="70" s="1"/>
  <c r="M29" i="70"/>
  <c r="M28" i="70"/>
  <c r="P28" i="70" s="1"/>
  <c r="P27" i="70"/>
  <c r="P26" i="70"/>
  <c r="M25" i="70"/>
  <c r="M24" i="70"/>
  <c r="M23" i="70"/>
  <c r="P19" i="70"/>
  <c r="M16" i="70"/>
  <c r="P16" i="70" s="1"/>
  <c r="M15" i="70"/>
  <c r="P15" i="70" s="1"/>
  <c r="M12" i="70"/>
  <c r="M9" i="70"/>
  <c r="P9" i="70" s="1"/>
  <c r="M6" i="70"/>
  <c r="P23" i="70" l="1"/>
  <c r="P24" i="70"/>
  <c r="P39" i="70"/>
  <c r="P12" i="70"/>
  <c r="P31" i="70"/>
  <c r="P34" i="70"/>
  <c r="P6" i="70"/>
  <c r="P29" i="70"/>
  <c r="M55" i="70" l="1"/>
  <c r="D15" i="71"/>
  <c r="G15" i="71" s="1"/>
  <c r="H15" i="71" s="1"/>
  <c r="P48" i="70"/>
  <c r="M17" i="69"/>
  <c r="M16" i="69"/>
  <c r="M14" i="69"/>
  <c r="P14" i="69" s="1"/>
  <c r="M11" i="69"/>
  <c r="M10" i="69"/>
  <c r="M9" i="69"/>
  <c r="M8" i="69"/>
  <c r="P8" i="69" s="1"/>
  <c r="M6" i="69"/>
  <c r="D11" i="71" l="1"/>
  <c r="G11" i="71" s="1"/>
  <c r="H11" i="71" s="1"/>
  <c r="P16" i="69"/>
  <c r="P9" i="69"/>
  <c r="M21" i="69"/>
  <c r="D10" i="71" s="1"/>
  <c r="D7" i="71" s="1"/>
  <c r="P11" i="69"/>
  <c r="C10" i="71"/>
  <c r="E10" i="71"/>
  <c r="E7" i="71" s="1"/>
  <c r="F10" i="71"/>
  <c r="P10" i="69"/>
  <c r="O23" i="69"/>
  <c r="P17" i="69"/>
  <c r="P6" i="69"/>
  <c r="D24" i="71" l="1"/>
  <c r="G10" i="71"/>
  <c r="H10" i="71" s="1"/>
  <c r="C7" i="71"/>
  <c r="D28" i="71"/>
  <c r="F7" i="71"/>
  <c r="F18" i="71" s="1"/>
  <c r="D18" i="71"/>
  <c r="P21" i="69"/>
  <c r="G7" i="71" l="1"/>
  <c r="H7" i="71" s="1"/>
  <c r="C18" i="71"/>
  <c r="E18" i="71" l="1"/>
  <c r="D30" i="71" l="1"/>
</calcChain>
</file>

<file path=xl/sharedStrings.xml><?xml version="1.0" encoding="utf-8"?>
<sst xmlns="http://schemas.openxmlformats.org/spreadsheetml/2006/main" count="492" uniqueCount="296">
  <si>
    <t>CELKEM</t>
  </si>
  <si>
    <t>Příjemce dotace</t>
  </si>
  <si>
    <t>sl. 1</t>
  </si>
  <si>
    <t>sl. 2</t>
  </si>
  <si>
    <t>sl. 3</t>
  </si>
  <si>
    <t>sl. 4</t>
  </si>
  <si>
    <t>sl. 5</t>
  </si>
  <si>
    <t>sl. 6</t>
  </si>
  <si>
    <t>sl. 7</t>
  </si>
  <si>
    <t>sl. 8</t>
  </si>
  <si>
    <t xml:space="preserve">Celkový objem projektu </t>
  </si>
  <si>
    <t>Specifikace finančního postihu</t>
  </si>
  <si>
    <t>KKN a.s.</t>
  </si>
  <si>
    <t>ÚRR 
krácení dotace</t>
  </si>
  <si>
    <t>Zdravotnická záchranná služba KK, p.o.</t>
  </si>
  <si>
    <t>ÚOHS pokuta</t>
  </si>
  <si>
    <t>Identifikované zjištění</t>
  </si>
  <si>
    <t xml:space="preserve">Rozvoj dopravní infrastruktury silnic II. a III. třídy v Karlovarském kraji - I. etapa - CZ.1.09/3.1.00/07.00014 </t>
  </si>
  <si>
    <t>KSÚS, p.o.</t>
  </si>
  <si>
    <t>2.1.2007 - 29.10.2010</t>
  </si>
  <si>
    <t>ISŠTE Sokolov</t>
  </si>
  <si>
    <t xml:space="preserve">Projekt revitalizace Centra vzdělávání ISŠTE Sokolov
CZ.1.09/1.3.00/18.00376 </t>
  </si>
  <si>
    <t>2.1.2007 - 30.7.2012
vyúčtování projektu 
ZK 102/04/15 ze dne 16.4.2015</t>
  </si>
  <si>
    <t xml:space="preserve">Modernizace vybavení a zařízení Karlovarské krajské nemocnice a.s. (ROP I.) 
CZ.1.09/1.3.00/29.00636 </t>
  </si>
  <si>
    <t>ROP 
85% 
15%</t>
  </si>
  <si>
    <t>III/21047 Modernizace silnice Nejdek - Pernink 
CZ.1.09/3.1.00/67.01111</t>
  </si>
  <si>
    <t>Rozvoj dopravní infrastruktury silnic II. a III. třídy v Karlovarském kraji - III.etapa 
CZ.1.09/3.1.00/67.01128</t>
  </si>
  <si>
    <t>Modernizace a vybavení přístrojového vybavení Pavilonu akutní medicíny a centrálního vstupu KKN 
(ROP III. nahrazuje ROP II.) CZ.1.09/1.3.00/69.01137</t>
  </si>
  <si>
    <t>Název a registrační číslo projektu</t>
  </si>
  <si>
    <t>18.12.2013 -27.3.2015
vyúčtování projektu
ZK 73/02/16 ze dne 25.2.2016</t>
  </si>
  <si>
    <t xml:space="preserve">II/221 Modernizace silnice Merklín - Pstruží, II. etapa CZ.1.09/3.1.00/67.01067 </t>
  </si>
  <si>
    <t>5.12.2013 - 30.11.2015
vyúčtování projektu
ZK 248/06/16 ze dne 9.6.2016</t>
  </si>
  <si>
    <t>II/221 Modernizace silniční sítě Hroznětín 
CZ.1.09/3.1.00/67.01068</t>
  </si>
  <si>
    <t>Pořadové číslo</t>
  </si>
  <si>
    <t>Příjemce dotace/ garant projektu</t>
  </si>
  <si>
    <t>Oblast zacílení projektu</t>
  </si>
  <si>
    <t>Období realizace projektu</t>
  </si>
  <si>
    <t>Operační program a 
% podíly financování</t>
  </si>
  <si>
    <t>Administrátor projektu</t>
  </si>
  <si>
    <t>Garant projektu - člen RKK, ZKK dle Akčního plánu (garant pouze za dobu realizace projektu, ne pro případné řešení škody)</t>
  </si>
  <si>
    <t>Původně zjištěné pochybení v plné výši vztaženo pouze k dotaci</t>
  </si>
  <si>
    <t>Aktuální výše zjištěného pochybení 
vztaženo pouze k dotaci</t>
  </si>
  <si>
    <t>Poměr aktuální výše zjištěného pochybení/ původní výše zjištěného pochybení vztaženo pouze k dotaci</t>
  </si>
  <si>
    <t>Aktuální stav</t>
  </si>
  <si>
    <t>Celkem</t>
  </si>
  <si>
    <t>z toho očekávaný finanční postih - odvod, pokuta nebo korekce, penále</t>
  </si>
  <si>
    <t>sl.1</t>
  </si>
  <si>
    <t>sl.2</t>
  </si>
  <si>
    <t>sl.3</t>
  </si>
  <si>
    <t>sl.4</t>
  </si>
  <si>
    <t>sl.5</t>
  </si>
  <si>
    <t>sl.6</t>
  </si>
  <si>
    <t>sl.7</t>
  </si>
  <si>
    <t>sl.8</t>
  </si>
  <si>
    <t>sl.9</t>
  </si>
  <si>
    <t>sl.10</t>
  </si>
  <si>
    <t>sl.11</t>
  </si>
  <si>
    <t>sl.12</t>
  </si>
  <si>
    <t>sl.13 (sl. 14 + sl.15)</t>
  </si>
  <si>
    <t>sl.14</t>
  </si>
  <si>
    <t>sl.15</t>
  </si>
  <si>
    <t>sl.16 (sl.13/sl.12)</t>
  </si>
  <si>
    <t>doprava</t>
  </si>
  <si>
    <t>ROP 
92,5% 
7,5%</t>
  </si>
  <si>
    <t>Ing. Jan Zborník/
Ing. Petr Navrátil</t>
  </si>
  <si>
    <t>ÚRR 
odvod za porušení rozp. kázně</t>
  </si>
  <si>
    <t xml:space="preserve">pochybení v 6 veřejných zakázkách - chybné technické kvalifikační předpoklady -zadavatel požadoval seznam referencí za 3 roky (v ZVZ je 5 let); chybné posouzení a hodnocení nabídek, které mělo vliv na výběr dodavatele; chybný postup při zadávání víceprací; dělení veřejných zakázek </t>
  </si>
  <si>
    <r>
      <rPr>
        <sz val="11"/>
        <color rgb="FF00B050"/>
        <rFont val="Calibri"/>
        <family val="2"/>
        <charset val="238"/>
      </rPr>
      <t xml:space="preserve">celkem uhrazeno
 6.646.174,00
</t>
    </r>
    <r>
      <rPr>
        <sz val="11"/>
        <color rgb="FF7030A0"/>
        <rFont val="Calibri"/>
        <family val="2"/>
        <charset val="238"/>
      </rPr>
      <t xml:space="preserve">
</t>
    </r>
    <r>
      <rPr>
        <sz val="11"/>
        <color rgb="FF0070C0"/>
        <rFont val="Calibri"/>
        <family val="2"/>
        <charset val="238"/>
      </rPr>
      <t xml:space="preserve">požádáno o vratku přeplatku   v celkové výši </t>
    </r>
  </si>
  <si>
    <t xml:space="preserve">Rozvoj dopravní infrastruktury silnic II. a III. třídy v Karlovarském kraji - II. etapa
CZ.1.09/3.1.00/19.00524 </t>
  </si>
  <si>
    <t>2.1.2007 - 28.2.2011</t>
  </si>
  <si>
    <t>Ing. Jan Zborník/ 
Ing. Petr Navrátil</t>
  </si>
  <si>
    <t>pochybení ve 3 veřejných zakázkách - dělení veřejných zakázek; chybný postup při zadávání víceprací</t>
  </si>
  <si>
    <r>
      <t xml:space="preserve">uhrazeno
      387.193,00
</t>
    </r>
    <r>
      <rPr>
        <sz val="11"/>
        <color rgb="FF0070C0"/>
        <rFont val="Calibri"/>
        <family val="2"/>
        <charset val="238"/>
      </rPr>
      <t xml:space="preserve">podaná žádost o vratku ve výši </t>
    </r>
  </si>
  <si>
    <t>školství</t>
  </si>
  <si>
    <t>APDM, p.o.</t>
  </si>
  <si>
    <t>Ing. Kamil Řezníček/ PaedDr. Vratislav Emler</t>
  </si>
  <si>
    <t>pochybení ve 4 veřejných zakázkách -netransparentní hodnotící kritéria; netransparentní hodnocení nabídek a jeho nepřezkoumatelnost; dodatečné stavební práce realizované bez zadávacího řízení; neoprávněné použití JŘBU</t>
  </si>
  <si>
    <r>
      <rPr>
        <sz val="11"/>
        <color rgb="FF00B050"/>
        <rFont val="Calibri"/>
        <family val="2"/>
        <charset val="238"/>
        <scheme val="minor"/>
      </rPr>
      <t xml:space="preserve">uhrazeno celkem 44.213.858,00 </t>
    </r>
    <r>
      <rPr>
        <sz val="11"/>
        <color rgb="FF7030A0"/>
        <rFont val="Calibri"/>
        <family val="2"/>
        <charset val="238"/>
        <scheme val="minor"/>
      </rPr>
      <t xml:space="preserve"> </t>
    </r>
    <r>
      <rPr>
        <sz val="11"/>
        <color rgb="FF00B050"/>
        <rFont val="Calibri"/>
        <family val="2"/>
        <charset val="238"/>
        <scheme val="minor"/>
      </rPr>
      <t xml:space="preserve">doplatek URR za chybně vrácené vratky 1,39 </t>
    </r>
    <r>
      <rPr>
        <sz val="11"/>
        <color rgb="FF7030A0"/>
        <rFont val="Calibri"/>
        <family val="2"/>
        <charset val="238"/>
        <scheme val="minor"/>
      </rPr>
      <t xml:space="preserve">
</t>
    </r>
    <r>
      <rPr>
        <sz val="11"/>
        <color rgb="FF0070C0"/>
        <rFont val="Calibri"/>
        <family val="2"/>
        <charset val="238"/>
        <scheme val="minor"/>
      </rPr>
      <t xml:space="preserve">podána žádost o vratku přeplatku ve výši
</t>
    </r>
  </si>
  <si>
    <t>Střední průmyslová škola Ostrov</t>
  </si>
  <si>
    <t>12.3.2007 - 29.7.2011
vyúčtování projektu
ZK 93/04/14 ze dne 24.4.2014</t>
  </si>
  <si>
    <t xml:space="preserve">
Ing. Kamil Řezníček/ 
PaedDr. Vratislav Emler</t>
  </si>
  <si>
    <t>pochybení ve 2 veřejných zakázkách -netransparentní hodnotící kritéria; netransparentní hodnocení nabídek; netransparentní a diskriminační hodnotící kritéria</t>
  </si>
  <si>
    <t>správní delikt - zadavatel nedodržel postup stanovený ZVZ a zásadu transparentnosti, když nestanovil v hodnotícím kritériu minimální požadavky</t>
  </si>
  <si>
    <t xml:space="preserve">II/214 Jihovýchodní obchvat Cheb
CZ.1.09/3.1.00/64.01004 </t>
  </si>
  <si>
    <t>6.11.2013 - 30.11.2015
vyúčtování projektu
ZK 248/06/16 ze dne 9.6.2016</t>
  </si>
  <si>
    <t>Ing. Petr Navrátil/
Jakub Pánik</t>
  </si>
  <si>
    <t>neprovedené korekce ŘO za VŘ 003 a 004</t>
  </si>
  <si>
    <r>
      <t xml:space="preserve">14.9.2016 doručena Zpráva o auditu operace ROPSZ/2016/O/012 ze dne 31.8.2016, auditované prostředky byly ve výši 171.293.570,94 Kč, identifikované nezpůsobilé výdaje ve výši 134.201,25 Kč, (z toho 29.221,50  Kč za neprovedené korekce za VŘ 003 a VŘ 004, tj. 24.838,28 Kč dle poměru financování.
</t>
    </r>
    <r>
      <rPr>
        <b/>
        <sz val="11"/>
        <color indexed="8"/>
        <rFont val="Calibri"/>
        <family val="2"/>
        <charset val="238"/>
      </rPr>
      <t>OČEKÁVÁME VYSTAVENÍ PLATEBNÍHO VÝMĚRU</t>
    </r>
  </si>
  <si>
    <t>neponížení požadovaných nákladů o výzisky z prodeje vyfrézovaného materiálu</t>
  </si>
  <si>
    <r>
      <t xml:space="preserve">14.9.2016 doručena Zpráva o auditu operace ROPSZ/2016/O/012 ze dne 31.8.2016, identifikované NV ve výši 134.201,25 Kč ( z toho 29.221,50  Kč za neprovedené korekce za VŘ 003 a VŘ 004 a 104.979,75 Kč za výzisky),
6.12.2016 doručena Zpráva o auditu operace ROPSZ/2016/O/020 ze dne 30.11.2016, auditované prostředky byly ve výši 132.428.457,27 Kč (z toho 3.872 Kč za neprovedenou korekci za VŘ 004 a 357.635,25 Kč),
6.3.2017 vystavil ÚRR výzvu k vrácení 393 222,74 Kč za neodečtené výzisky za prodej vyfrézovaného materiálu a dřevin;
9.1.2018 zahájil ÚRR daňové řízení;  27.4.2018 doručen platební výměr č. 10/2018 ve výši 393.223 Kč.
25.5.2018 KSÚS podala odvolání proti platebnímu výměru.
</t>
    </r>
    <r>
      <rPr>
        <b/>
        <sz val="11"/>
        <color theme="1"/>
        <rFont val="Calibri"/>
        <family val="2"/>
        <charset val="238"/>
        <scheme val="minor"/>
      </rPr>
      <t>OČEKÁVÁME ROZHODNUTÍ MF O ODVOLÁNÍ PROTI PLATEBNÍMU VÝMĚRU.</t>
    </r>
  </si>
  <si>
    <t xml:space="preserve">neponížení požadovaných nákladů o výzisky z prodeje vyfrézovaného materiálu
</t>
  </si>
  <si>
    <t xml:space="preserve">neprovedené korekce ŘO za VŘ 004
</t>
  </si>
  <si>
    <r>
      <t xml:space="preserve">6.12.2016 doručena Zpráva o auditu operace ROPSZ/2016/O/020 ze dne 30.11.2016, auditované prostředky byly ve výši 132.428.457,27 Kč, z toho 3.872 Kč za neprovedenou korekci za VŘ 004, tj. 3.291,20 Kč dle poměru financování.. 
</t>
    </r>
    <r>
      <rPr>
        <b/>
        <sz val="11"/>
        <rFont val="Calibri"/>
        <family val="2"/>
        <charset val="238"/>
      </rPr>
      <t>OČEKÁVÁME VYSTAVENÍ PLATEBNÍHO VÝMĚRU.</t>
    </r>
  </si>
  <si>
    <t xml:space="preserve">ROP 
85% 
15% </t>
  </si>
  <si>
    <t xml:space="preserve">nepřiměřené kvalifikační předpoklady - vzhledem k finanční opravě na základě dřívější kontroly, není finanční oprava za zjištění vyčíslena 
neponížení požadovaných nákladů o výzisky z prodeje vyfrézovaného materiálu - proběhlo mimo auditované období
</t>
  </si>
  <si>
    <r>
      <t xml:space="preserve">6.12.2016 doručena Zpráva o auditu operace ROPSZ/2016/O/014 ze dne 30.11.2016, auditované prostředky byly ve výši 21.681.118,90 Kč. V auditovaném období nevyčísleny nové finanční opravy. Mimo období zjištěny výzisky neodečtené od způsobilých výdajů ve výši 44.293,75 Kč bez DPH, pro případné vymáhání by muselo být zahájeno daňové řízení.
6.3.2017 vystavil ÚRR výzvu k vrácení 37 649,68 Kč za neodečtené výzisky za prodej vyfrézovaného materiálu a dřevin
9.1.2018 zahájil ÚRR daňové řízení; 10.5. 2018 doručen platební výměr č. 12/2018 ve výši 37.650 Kč, 
25.5.2018 KSÚS podala odvolání proti platebnímu výměru.
</t>
    </r>
    <r>
      <rPr>
        <b/>
        <sz val="11"/>
        <color theme="1"/>
        <rFont val="Calibri"/>
        <family val="2"/>
        <charset val="238"/>
        <scheme val="minor"/>
      </rPr>
      <t>OČEKÁVÁME ROZHODNUTÍ MF O ODVOLÁNÍ PROTI PLATEBNÍMU VÝMĚRU.</t>
    </r>
  </si>
  <si>
    <r>
      <t xml:space="preserve">24.10.2016 doručena zpráva o auditu operace, v auditovaném období nezjištěny nezp. výdaje, mimo období zjištěny výzisky neodečtené od způsobilých výdajů ve výši 397.500 Kč bez DPH, tedy 480.975 Kč s DPH, 
6.3.2017 vystavil ÚRR výzvu k vrácení 337 874,99 Kč za neodečtené výzisky za prodej vyfrézovaného materiálu a dřevin,
9.1.2018 zahájil ÚRR daňové řízení, 10.5. 2018 doručen platební výměr č. 13/2018 ve výši 337.875 Kč, 
25.5.2018 KSÚS podala odvolání proti platebnímu výměru.
</t>
    </r>
    <r>
      <rPr>
        <b/>
        <sz val="11"/>
        <color theme="1"/>
        <rFont val="Calibri"/>
        <family val="2"/>
        <charset val="238"/>
        <scheme val="minor"/>
      </rPr>
      <t>OČEKÁVÁME ROZHODNUTÍ MF O ODVOLÁNÍ PROTI PLATEBNÍMU VÝMĚRU.</t>
    </r>
  </si>
  <si>
    <t>zdravotnictví</t>
  </si>
  <si>
    <t>28.6.2010 -27.4.2012
vyúčtování projektu
ZK 473/12/14 ze dne 11.12.2014</t>
  </si>
  <si>
    <t>MUDr. Berenika Podzemská do 30.11.2009/ MUDr. Václav Larva</t>
  </si>
  <si>
    <t>První české gymnázium v Karlových Varech</t>
  </si>
  <si>
    <t xml:space="preserve">Rekonstrukce  a dostavba Prvního českého gymnázia v Karlových Varech II. etapa - přístavba západního křídla  CZ.1.09/1.3.00/68.01147 </t>
  </si>
  <si>
    <t>17.9.2013 -28.12.2015
vyúčtování projektu
ZK 450/09/16 ze dne 8.9.2016</t>
  </si>
  <si>
    <t>v akčním plánu není člen RKK stanoven</t>
  </si>
  <si>
    <t xml:space="preserve">nedodržení lhůty 15 dnů pro uveřejnění dodatku smlouvy o dílo </t>
  </si>
  <si>
    <r>
      <t xml:space="preserve">ÚOHS si dne 13.3.2015 vyžádal zaslání písemného vyjádření k podnětu a zaslání dokumentace k VZ; 
18.3.2015 na ÚOHS odesláno vyjádření a dokumentace k VZ; 24.4.2015 ÚOHS oznámení o zahájení správního řízení čj.: ÚOHS-S245/2015/VZ-10117/2015/543/Jwe
29.4.2015 odesláno stanovisko  na ÚOHS
5.6.2015 udělena pokuta ve výši 1.000 Kč
</t>
    </r>
    <r>
      <rPr>
        <b/>
        <sz val="11"/>
        <color indexed="8"/>
        <rFont val="Calibri"/>
        <family val="2"/>
        <charset val="238"/>
      </rPr>
      <t>KONEČNÝ STAV - UDĚLENÁ POKUTA JE DEFINITIVNÍ.</t>
    </r>
  </si>
  <si>
    <t>ÚRR 
očekávané penále</t>
  </si>
  <si>
    <t>předpoklad vyměření penále až do výše odvodu - dosud nevyměřeno</t>
  </si>
  <si>
    <r>
      <t xml:space="preserve">27.6.2018 doručen platební výměr na odvod ve výši 7.605.522 Kč; očekávané penále nebylo dosud vyměřeno, může dosáhnou až výše odvodu, tj. 7.605.522 Kč
</t>
    </r>
    <r>
      <rPr>
        <b/>
        <sz val="11"/>
        <color indexed="8"/>
        <rFont val="Calibri"/>
        <family val="2"/>
        <charset val="238"/>
      </rPr>
      <t>PŘEDPOKLAD VYMĚŘENÍ PENÁLE AŽ DO VÝŠE ODVODU</t>
    </r>
  </si>
  <si>
    <t xml:space="preserve">13.12.2013 -27.3.2015
vyúčtování projektu
ZK 73/02/16 ze dne 25.2.2016
</t>
  </si>
  <si>
    <t>projekt není zaznamenán v AP</t>
  </si>
  <si>
    <t>Zpráva z Auditu operace MF ČR - jiný peněžní příjem - nejedná se o VZ;
doporučení z AO pro ŘO na prověření "jiného peněžního příjmu" - prozatím daňové řízení nezahájeno</t>
  </si>
  <si>
    <r>
      <t xml:space="preserve">26.7.2016 doručena KSUS Zpráva o auditu operace - zjištění jiný peněžní příjem - prodej vyfrézovaného asfaltu - pro AO bez finanční opravy (nespadá do audit.období), avšak výzva ŘO o prošetření v dalších etapách;
6.3.2017 výzva k vrácení dotace v celkové výši 259.239,57 Kč,
</t>
    </r>
    <r>
      <rPr>
        <sz val="11"/>
        <color indexed="8"/>
        <rFont val="Calibri"/>
        <family val="2"/>
        <charset val="238"/>
      </rPr>
      <t xml:space="preserve">9.1.2018 zahájil ÚRR daňové řízení;  10.5. 2018 doručen platební výměr č. 11/2018 ve výši 259.240 Kč, 
25.5.2018 KSÚS podala odvolání proti platebnímu výměru
</t>
    </r>
    <r>
      <rPr>
        <b/>
        <sz val="11"/>
        <color indexed="8"/>
        <rFont val="Calibri"/>
        <family val="2"/>
        <charset val="238"/>
      </rPr>
      <t>OČEKÁVÁME ROZHODNUTÍ MF O ODVOLÁNÍ PROTI PLATEBNÍMU VÝMĚRU.</t>
    </r>
  </si>
  <si>
    <t>Odstraňování slabých míst na silničních sítí Karlovarského kraje CZ.1.09/3.1.00/67.01129</t>
  </si>
  <si>
    <t>Zpráva z Auditu operace MF ČR - jiný peněžní příjem - nejedná se o VZ;
doporučení z AO pro ŘO na prověření "jiného peněžního příjmu"</t>
  </si>
  <si>
    <r>
      <t xml:space="preserve">7.10.2015Zpráva o auditu operace - zjištění jiný peněžní příjem - prodej vyfrézovaného asfaltu a dřevní hmoty - výzva ŘO o prošetření v dalších etapách; 
6.3.2017 výzva k vrácení dotace v celkové výši 186.679,77 Kč za projekt
</t>
    </r>
    <r>
      <rPr>
        <sz val="11"/>
        <color indexed="8"/>
        <rFont val="Calibri"/>
        <family val="2"/>
        <charset val="238"/>
      </rPr>
      <t xml:space="preserve">9.1.2018 zahájil ÚRR daňové řízení; 27.4. 2018 doručen platební výměr č. 8/2018 ve výši 195.663 Kč, 
25.5.2018 KSÚS podala odvolání proti platebnímu výměru
</t>
    </r>
    <r>
      <rPr>
        <b/>
        <sz val="11"/>
        <color indexed="8"/>
        <rFont val="Calibri"/>
        <family val="2"/>
        <charset val="238"/>
      </rPr>
      <t>OČEKÁVÁME ROZHODNUTÍ MF O ODVOLÁNÍ PROTI PLATEBNÍMU VÝMĚRU.</t>
    </r>
  </si>
  <si>
    <t xml:space="preserve">KSÚS vytvořila prostřednictvím projektu jiný peněžní příjem ve výši 1.069.688,- Kč, které snižují způsobilé výdaje projektu </t>
  </si>
  <si>
    <r>
      <t xml:space="preserve">16.4.2015 doručen Návrh zprávy o auditu; 26.6.2015 zasláno na MF ČR stanovisko k návrhu zprávy.
1.9.2015 Zpráva z AO - jiný peněžní příjem potvrzen; 
6.3.2017 výzva k vrácení dotace v celkové výši 751.432,90 Kč za projekt.  </t>
    </r>
    <r>
      <rPr>
        <sz val="11"/>
        <rFont val="Calibri"/>
        <family val="2"/>
        <charset val="238"/>
      </rPr>
      <t xml:space="preserve">9.1.2018 zahájil ÚRR daňové řízení; 27.4.2018 doručen platební výměr č. 9/2018 ve výši 751.433 Kč, 
25.5.2018 KSÚS podala odvolání proti platebnímu výměru.
</t>
    </r>
    <r>
      <rPr>
        <b/>
        <sz val="11"/>
        <rFont val="Calibri"/>
        <family val="2"/>
        <charset val="238"/>
      </rPr>
      <t>OČEKÁVÁME ROZHODNUTÍ MF O ODVOLÁNÍ PROTI PLATEBNÍMU VÝMĚRU.</t>
    </r>
  </si>
  <si>
    <t>14.3.2013-28.7.2015
vyúčtování projektu
ZK 292/06/17</t>
  </si>
  <si>
    <t>x</t>
  </si>
  <si>
    <t>z toho</t>
  </si>
  <si>
    <t>uhrazené platební výměry, provedené korekce</t>
  </si>
  <si>
    <r>
      <rPr>
        <b/>
        <sz val="11"/>
        <color rgb="FF0070C0"/>
        <rFont val="Calibri"/>
        <family val="2"/>
        <charset val="238"/>
        <scheme val="minor"/>
      </rPr>
      <t>uhrazené platební výměry,</t>
    </r>
    <r>
      <rPr>
        <b/>
        <sz val="11"/>
        <color rgb="FF00B050"/>
        <rFont val="Calibri"/>
        <family val="2"/>
        <charset val="238"/>
        <scheme val="minor"/>
      </rPr>
      <t xml:space="preserve"> </t>
    </r>
    <r>
      <rPr>
        <b/>
        <sz val="11"/>
        <color rgb="FF0070C0"/>
        <rFont val="Calibri"/>
        <family val="2"/>
        <charset val="238"/>
        <scheme val="minor"/>
      </rPr>
      <t>na které byla podána žádost o vratku vratitelného přeplatku</t>
    </r>
  </si>
  <si>
    <r>
      <rPr>
        <b/>
        <sz val="11"/>
        <color indexed="36"/>
        <rFont val="Calibri"/>
        <family val="2"/>
        <charset val="238"/>
      </rPr>
      <t>neuhrazeno - platební výměry nenabyly právní moci</t>
    </r>
    <r>
      <rPr>
        <b/>
        <sz val="11"/>
        <color indexed="10"/>
        <rFont val="Calibri"/>
        <family val="2"/>
        <charset val="238"/>
      </rPr>
      <t xml:space="preserve"> </t>
    </r>
    <r>
      <rPr>
        <b/>
        <sz val="11"/>
        <rFont val="Calibri"/>
        <family val="2"/>
        <charset val="238"/>
      </rPr>
      <t>a maximální možný očekávaný finanční postih</t>
    </r>
  </si>
  <si>
    <t>Pozn.:</t>
  </si>
  <si>
    <t>sl. 13 - nejedná se o součet sl. 14 a sl. 15, neboť u projektů , PO_01, PO_02 a PO_03 byl uhrazen odvod (sl. 14) ve vyšší částce, než je aktuální výše zjištěného pochybení (sl. 13), očekáváme vratku vratitelného přeplatku - z důvodu transparentnosti poskytovaných dat uvedeny veškeré údaje a částky</t>
  </si>
  <si>
    <t>k PO_03 - obdobně viz poznámka výše (sl. 13 není součtem sl. 14 a sl. 15)
PO_01, PO_02 rozdíl v uhrazeném PV a PV s nabytím PM (žádáme o vratku vratitelného přeplatku)</t>
  </si>
  <si>
    <t>VŘ 020 - zadavatel neprodloužil lhůtu pro podání nabídek vzhledem k doplnění zadávací dokumentace (korekce 5% - 483.531,- Kč).</t>
  </si>
  <si>
    <t>Celkový objem dotčených projektů</t>
  </si>
  <si>
    <t>Karlovarský kraj</t>
  </si>
  <si>
    <t>FÚ 
odvod za porušení rozp. kázně</t>
  </si>
  <si>
    <t xml:space="preserve">Dopravní terminál Mariánské Lázně 
CZ.1.09/3.2.00/27.00611 </t>
  </si>
  <si>
    <t xml:space="preserve">Dopravní terminál Cheb
CZ.1.09/3.2.00/17.00610 </t>
  </si>
  <si>
    <t>Rozvoj služby e-Governmentu na území Karlovarského kraje - část I. až VI. 
CZ.1.06/2.1.00/08.07146</t>
  </si>
  <si>
    <t>Lineární urychlovač pro nemocnici v Chebu - přístavba zázemí
CZ.1.09/1.3.00/78.01273</t>
  </si>
  <si>
    <t>1.11.2014 - 30.10.2015
vyúčtování projektu
ZK 144/04/16 ze dne 7.4.2016</t>
  </si>
  <si>
    <t>Centralizace lékařské péče v nemocnici v Karlových Varech
CZ.1.09/1.3.00/78.01253</t>
  </si>
  <si>
    <t>16.3.2010-27.9.2012
vyúčtování projektu ZK 352/12/13 z 12.12.2013</t>
  </si>
  <si>
    <t>16.10.2010-21.2.2013
vyúčtování projektu ZK 353/12/13 z 12.12.2013</t>
  </si>
  <si>
    <t>ROP 
92,5%
7,5%</t>
  </si>
  <si>
    <t xml:space="preserve">ROP 
92,5%
7,5%
</t>
  </si>
  <si>
    <t>12.8.2011-31.12.2013
vyúčtování projektu ZK 167/06/14 z  19.6.2014</t>
  </si>
  <si>
    <t xml:space="preserve">IOP 
85%
15%
</t>
  </si>
  <si>
    <t xml:space="preserve">Modernizace a vybavení přístrojového vybavení nemocnic KKN (ROP IV.)
CZ.1.09/1.3.00/78.01252 </t>
  </si>
  <si>
    <t>1.1.2015 - 30.10.2015
vyúčtování projektu
ZK 291/06/17 ze dne 22.6.2017</t>
  </si>
  <si>
    <t>MPSV 
krácení dotace</t>
  </si>
  <si>
    <t>1.11.2014 - 30.10.2015
vyúčtování projektu
ZK 356/09/17 ze dne 7.9.2017</t>
  </si>
  <si>
    <t>1.1.2007 - 28.7.2011 
projekt pozastaven</t>
  </si>
  <si>
    <t>Operační program</t>
  </si>
  <si>
    <t xml:space="preserve">z toho doručený platební výměr/ vyměřená pokuta ÚOHS/ provedená korekce </t>
  </si>
  <si>
    <t>z toho očekávaný finanční postih - odvod/ pokuta nebo korekce</t>
  </si>
  <si>
    <t>v Kč</t>
  </si>
  <si>
    <t>APDM</t>
  </si>
  <si>
    <t>Ing. Petr Navrátil</t>
  </si>
  <si>
    <t>porušení zásady transparentnosti § 6 ZVZ - požadavek na dispozici s obalovnou</t>
  </si>
  <si>
    <t>sociální oblast</t>
  </si>
  <si>
    <t>Interaktivní galerie Karlovy Vary – Becherova vila  CZ.1.09/4.1.00/04.00021</t>
  </si>
  <si>
    <t>kultura</t>
  </si>
  <si>
    <t>JUDr. Josef Pavel/ 
PaedDr. Josef Novotný/     
JUDr. Martin Havel</t>
  </si>
  <si>
    <t>ÚRR 
odvod za porušení rozp. Kázně</t>
  </si>
  <si>
    <t xml:space="preserve">Zpráva z auditu operace č. 85 z 6.4.2012 (Deloitte) nebyly zjištěny žádné způsobilé výdaje pouze nezpůsobilé; 
Závěrečná zpráva OLAF z 11.1.2013 - obchodní reference dokazující splnění požadovaných kvalifikačních kritérií u VZ na stavební práce byly nepravdivé;
</t>
  </si>
  <si>
    <t>neproplacená dotace za II. etapu projektu; žádost o platbu podaná dne 28.7.2011</t>
  </si>
  <si>
    <t>informatika</t>
  </si>
  <si>
    <t>OPŘI</t>
  </si>
  <si>
    <t>JUDr. Martin Havel</t>
  </si>
  <si>
    <t xml:space="preserve">diskriminační požadavky v rámci technických kvalifikačních předpokladů (znalost hospodaření krajských úřadů, ISO, architekt WAN/MAN zkušenosti) </t>
  </si>
  <si>
    <t>ROP
85%
15%</t>
  </si>
  <si>
    <t>OZDR</t>
  </si>
  <si>
    <t>Bc. Miloslav Čermák/ 
Jakub Pánik</t>
  </si>
  <si>
    <t>ROP  
85%
15%</t>
  </si>
  <si>
    <t>pochybení v zakázce "Lineární urychlovač pro nemocnici v Chebu - přístavba zázemí" - změna zadávacích podmínek v důsledku podstatné změny smlouvy dodatkem měnícím podmínky ve Smlouvě o dílo</t>
  </si>
  <si>
    <t>ÚRR očekávané penále</t>
  </si>
  <si>
    <t>24.7.2018 doručen platební výměr na odvod ve výši 5.932.671,00 Kč; předpoklad vyměření penále až do výše odvodu;</t>
  </si>
  <si>
    <t>Fa č.1506148 ve výši 1.820.007,72Kč a fa č. 1506168 ve výši 2.569.568,23 Kč byly uhrazeny po ukončení fyzické realizace projektu, z nichž byly způsobilé výdaje ve výši 2.093.355,34 Kč</t>
  </si>
  <si>
    <t>široké vymezení předmětu veřejné zakázky; 
TDS - fakturované výdaje nejsou v souladu s nabídkou</t>
  </si>
  <si>
    <t>27.6.2018 doručen platební výměr na odvod ve výši 89.250,00 Kč; předpoklad vyměření penále až do výše odvodu;</t>
  </si>
  <si>
    <t>28.6.2018 doručen platební výměr na odvod ve výši 19.278.653,00 Kč; předpoklad vyměření penále až do výše odvodu;</t>
  </si>
  <si>
    <t>Podpora procesu střednědobého plánování rozvoje sociálních služeb v Karlovarském kraji
CZ.03.2.63/0.0/0.0/15_007/0002269</t>
  </si>
  <si>
    <t>1.7.2016 - 31.3.2019</t>
  </si>
  <si>
    <t>OP Zaměstnanost</t>
  </si>
  <si>
    <t>OŘP</t>
  </si>
  <si>
    <t>MPSV
krácení dotace</t>
  </si>
  <si>
    <t>porušení zásady přiměřenosti výdaje odstoupením od smlouvy s dodavatelem společností AUGUR Consulting s.r.o.</t>
  </si>
  <si>
    <r>
      <rPr>
        <b/>
        <sz val="11"/>
        <color rgb="FF7030A0"/>
        <rFont val="Calibri"/>
        <family val="2"/>
        <charset val="238"/>
        <scheme val="minor"/>
      </rPr>
      <t>neuhrazeno - platební výměry nenabyly právní moci</t>
    </r>
    <r>
      <rPr>
        <b/>
        <sz val="11"/>
        <color rgb="FFFF0000"/>
        <rFont val="Calibri"/>
        <family val="2"/>
        <charset val="238"/>
        <scheme val="minor"/>
      </rPr>
      <t xml:space="preserve"> </t>
    </r>
    <r>
      <rPr>
        <b/>
        <sz val="11"/>
        <rFont val="Calibri"/>
        <family val="2"/>
        <charset val="238"/>
        <scheme val="minor"/>
      </rPr>
      <t>a maximální možný očekávaný finanční postih</t>
    </r>
  </si>
  <si>
    <t>Přehled finančních postihů (odvodů, korekcí a pokut) u projektů spolufinancovaných z EU včetně jiných zdrojů od roku 2008</t>
  </si>
  <si>
    <t>Tabulka č. 1</t>
  </si>
  <si>
    <t>Poměr aktuální výše zjištěného pochybení/ celkový objem dotčených projektů</t>
  </si>
  <si>
    <t>Plošná korekce
usnesení č. ZKK 196/08/13 
ze dne 19. 8. 2013</t>
  </si>
  <si>
    <t>Rekapitulace aktuální výše zjištěného pochybení</t>
  </si>
  <si>
    <t>Tabulka č. 2</t>
  </si>
  <si>
    <t>Celkem aktuální výše finančních postihů projektů</t>
  </si>
  <si>
    <t>uhrazené platební výměry, provedené korekce, včetně vratitelného přeplatku ve výši 39.092.619,25 Kč</t>
  </si>
  <si>
    <t>podrobněji viz příloha č. 1 a č. 2</t>
  </si>
  <si>
    <t>vratitelný přeplatek</t>
  </si>
  <si>
    <t>podrobněji viz příloha č. 2</t>
  </si>
  <si>
    <t>neuhrazeno - platební výměry nenabyly právní moci</t>
  </si>
  <si>
    <t>maximální možný očekávaný finanční postih</t>
  </si>
  <si>
    <t>uhrazená plošná korekce</t>
  </si>
  <si>
    <t>viz usnesení č. ZKK 196/08/13 ze dne 19. 8. 2013</t>
  </si>
  <si>
    <t>Celkem aktuální výše zjištěného pochybení za KK, příspěvkové organizace a KKN a.s. - vztaženo pouze k dotaci</t>
  </si>
  <si>
    <t>Vysvětlivky k tabulce č. 1:</t>
  </si>
  <si>
    <r>
      <t xml:space="preserve">Celkový objem vynaložených finančních prostředků na projekt, včetně způsobilých a nezpůsobilých výdajů, poskytnuté dotace a vlastní spoluúčasti na financování projektu. 
U ukončených projektů částka vychází z konečného finančního vypořádání projektu, předkládaného ZKK k projednání. 
Pokud je projekt v realizaci, vychází celkový objem projektu ze smlouvy/rozhodnutí o dotaci </t>
    </r>
    <r>
      <rPr>
        <sz val="12"/>
        <color rgb="FF0070C0"/>
        <rFont val="Calibri"/>
        <family val="2"/>
        <charset val="238"/>
        <scheme val="minor"/>
      </rPr>
      <t>(modrý text v příloze č. 1 a č. 2)</t>
    </r>
    <r>
      <rPr>
        <sz val="12"/>
        <color theme="1"/>
        <rFont val="Calibri"/>
        <family val="2"/>
        <charset val="238"/>
        <scheme val="minor"/>
      </rPr>
      <t>.</t>
    </r>
    <r>
      <rPr>
        <sz val="12"/>
        <color rgb="FF0070C0"/>
        <rFont val="Calibri"/>
        <family val="2"/>
        <charset val="238"/>
        <scheme val="minor"/>
      </rPr>
      <t xml:space="preserve"> </t>
    </r>
  </si>
  <si>
    <t>Původně zjištěné pochybení vztaženo pouze k dotaci</t>
  </si>
  <si>
    <r>
      <t xml:space="preserve">Výše původně identifikovaného pochybení na základě protokolu z kontroly, zprávy z auditu operace nebo rozhodnutí o pokutě, případně jiných dokumentů. Proti kontrolním zjištěním byly příjemci dotace podávány námitky nebo stanoviska apod. 
</t>
    </r>
    <r>
      <rPr>
        <b/>
        <sz val="12"/>
        <color theme="1"/>
        <rFont val="Calibri"/>
        <family val="2"/>
        <charset val="238"/>
        <scheme val="minor"/>
      </rPr>
      <t>Částka se vztahuje pouze k dotaci.</t>
    </r>
  </si>
  <si>
    <t>Aktuální výše zjištěného pochybení vztaženo pouze k dotaci</t>
  </si>
  <si>
    <t xml:space="preserve">Součet sl. 5 a sl. 6. </t>
  </si>
  <si>
    <t>Doručený platební výměr (PV)/ provedená korekce/ vyměřená pokuta ÚOHS</t>
  </si>
  <si>
    <r>
      <t xml:space="preserve">Částka odpovídá skutečně doručeným platebním výměrů a rozhodnutím o pokutě. Proti platebním výměrům/ rozhodnutím o pokutě podává příjemce dotace odvolání/rozklad. Odvod/pokuta je uhrazena až v okamžiku nabytí právní moci platebního výměru/rozhodnutí o pokutě </t>
    </r>
    <r>
      <rPr>
        <sz val="12"/>
        <color rgb="FF00B050"/>
        <rFont val="Calibri"/>
        <family val="2"/>
        <charset val="238"/>
        <scheme val="minor"/>
      </rPr>
      <t>(zelená barva v příloze č. 1 a 2)</t>
    </r>
    <r>
      <rPr>
        <sz val="12"/>
        <color theme="1"/>
        <rFont val="Calibri"/>
        <family val="2"/>
        <charset val="238"/>
        <scheme val="minor"/>
      </rPr>
      <t xml:space="preserve">. 
Dosud neuhrazené platební výměry/rozhodnutí o pokutě nenabyly právní moci a částky nemusejí být konečné </t>
    </r>
    <r>
      <rPr>
        <sz val="12"/>
        <color rgb="FF7030A0"/>
        <rFont val="Calibri"/>
        <family val="2"/>
        <charset val="238"/>
        <scheme val="minor"/>
      </rPr>
      <t>(fialová barva v příloze č. 1 a č. 2)</t>
    </r>
    <r>
      <rPr>
        <sz val="12"/>
        <color theme="1"/>
        <rFont val="Calibri"/>
        <family val="2"/>
        <charset val="238"/>
        <scheme val="minor"/>
      </rPr>
      <t xml:space="preserve">. </t>
    </r>
  </si>
  <si>
    <t>Očekávaný finanční postih - odvod (budoucí PV)/ korekce/pokuta</t>
  </si>
  <si>
    <t>U zjištěných pochybení není ukončeno řízení o námitkách, není k dispozici konečná zpráva z auditu operace, nebylo zahájeno nebo probíhá daňové řízení nebo správní řízení na ÚOHS.  
Částka za zjištěná pochybení nemusí být konečná.</t>
  </si>
  <si>
    <t>Poměr aktuálních částek, které již byly vyměřeny nebo jsou očekávány po skončených námitkových řízeních, odvoláních  a původně vyčíslených identifikovaných zjištění z kontrolních protokolů, auditních zpráv, rozhodnutí, případně jiných dokumentů
(poměr sl. 4/sl. 3).</t>
  </si>
  <si>
    <t>Poměr aktuálních částek, které již byly vyměřeny nebo jsou očekávány po skončených námitkových řízeních, odvoláních a celkový objem dotčeného projektu (poměr sl. 4/sl. 2).</t>
  </si>
  <si>
    <t>nadále sledované</t>
  </si>
  <si>
    <t>Vratitelný přeplatek u KSÚS a ISŠTE</t>
  </si>
  <si>
    <r>
      <rPr>
        <b/>
        <sz val="18"/>
        <rFont val="Calibri"/>
        <family val="2"/>
        <charset val="238"/>
        <scheme val="minor"/>
      </rPr>
      <t>Přehled sledovaných</t>
    </r>
    <r>
      <rPr>
        <b/>
        <sz val="18"/>
        <color theme="1"/>
        <rFont val="Calibri"/>
        <family val="2"/>
        <charset val="238"/>
        <scheme val="minor"/>
      </rPr>
      <t xml:space="preserve"> finančních postihů u projektů financovaných z prostředků EU včetně jiných zdrojů - Karlovarský kraj</t>
    </r>
  </si>
  <si>
    <r>
      <rPr>
        <b/>
        <sz val="18"/>
        <rFont val="Calibri"/>
        <family val="2"/>
        <charset val="238"/>
      </rPr>
      <t>Přehled</t>
    </r>
    <r>
      <rPr>
        <b/>
        <sz val="18"/>
        <color indexed="8"/>
        <rFont val="Calibri"/>
        <family val="2"/>
        <charset val="238"/>
      </rPr>
      <t xml:space="preserve"> sledovaných finančních postihů u projektů financovaných z prostředků EU včetně jiných zdrojů - příspěvkové organizace a KKN a.s.</t>
    </r>
  </si>
  <si>
    <t>Rozvoj lidských zdrojů v oblasti krizového řízení ZZS Karlovarského kraje
reg. č. CZ.03.4.74/0.0/0.0/16_033/0002842</t>
  </si>
  <si>
    <t>Ing. Jan Bureš</t>
  </si>
  <si>
    <t>MPSV
výzva k vrácení dotace</t>
  </si>
  <si>
    <t>podstatná změna závazku ze smlouvy na veřejnou zakázku, kdy při zvýšení /snížení ceny na školení překročil zadavatel 10 % původní hodnoty závazku</t>
  </si>
  <si>
    <t>vyřazení k 1.10.2019</t>
  </si>
  <si>
    <t>vyřazení k 1. 10. 2019</t>
  </si>
  <si>
    <t>pochybení ve 3 veřejných zakázkách:
VZ dodávka MR skeneru 1,5 T - zadavatel nevyloučil uchazeče, který nesplňoval požadavky zadavatele (délka smlouvy o pozáručním servisu) - finanční oprava 25%, tj. 6.219.768,75 Kč;
VZ dodávka infuzních systémů - zadavatel nepostupoval na základě doporučení ÚRR a nezrušil rozhodnutí o výběru nejvhodnější nabídky (nabídka uchazeče neobsahovala čestné prohlášení dle ZVZ) - finanční oprava 2%, tj.90.942,11 Kč;
VZ dodávka lůžkových kompletů - zadavatel požadoval složení jistoty ve výši 1.000.000 Kč, mohl požadovat 2% předpokládané hodnoty, tj. pouze 560.000 Kč - finanční oprava 10%, tj. 2.609.810,93 Kč;</t>
  </si>
  <si>
    <r>
      <t>20.12.2016 doručen Návrh Zprávy o auditu operace ROPSZ/2016/O/027 ze dne 19.12.2016, auditované prostředky byly ve výši 38.554.947,51 Kč. V případě zahájení DŘ, že jeho předmětem bude i plnění z VZ, které bylo uhrazeno mimo auditované období. Celkem by pak činily nezpůsobilé výdaje 8.947.672,96 Kč (85 % podíl dotace 7.605.522,02 Kč), 29.12.2016 odesláno stanovisko k návrhu zprávy o AO; 6.1.2017 doručena zpráva o auditu operace;
18.1.2017 doručena výzva k vrácení prostředků;
23.1.2017 RKK usnesením č. 126/01/17 rozhodla o neuhrazení výzvy; 25</t>
    </r>
    <r>
      <rPr>
        <sz val="11"/>
        <color indexed="8"/>
        <rFont val="Calibri"/>
        <family val="2"/>
        <charset val="238"/>
      </rPr>
      <t xml:space="preserve">.1.2018 zahájil ÚRR daňové řízení (RK 150/02/18);
27.6.2018 doručen platební výměr č. 15/2018 na odvod ve výši 7.605.522 Kč, 26. 7. 2018 podala škola prostřednictvím ÚRR odvolání k Ministerstvu financí ČR.
</t>
    </r>
    <r>
      <rPr>
        <b/>
        <sz val="11"/>
        <color indexed="8"/>
        <rFont val="Calibri"/>
        <family val="2"/>
        <charset val="238"/>
      </rPr>
      <t xml:space="preserve">OČEKÁVÁME ROZHODNUTÍ MF O ODVOLÁNÍ PROTI PLATEBNÍMU VÝMĚRU. </t>
    </r>
  </si>
  <si>
    <t xml:space="preserve">VZ na stavební práce - neoprávněné slučování zakázek, neprodloužení lhůty pro předkládání nabídek po doplnění informací k zadávací dokumentaci, uzavření dodatku ke smlouvě, kterým byla smlouva podstatně změněna 
</t>
  </si>
  <si>
    <t>pochybení ve 4 veřejných zakázkách -VZ na stavební práce - netransparentní hodnotící kritéria; netransparentní hodnocení nabídek a jeho nepřezkoumatelnost; dodatečné stavební práce realizované bez zadávacího řízení; neoprávněné použití JŘBU</t>
  </si>
  <si>
    <t>ÚRR 
neproplacení dotace</t>
  </si>
  <si>
    <t>CRR 
krácení dotace</t>
  </si>
  <si>
    <r>
      <t xml:space="preserve">Platební výměry doručeny 1/2014; 6.2.2014 podaná odvolání proti platebním výměrům; 25.6.2014 odeslány finanční prostředky na úhradu PV na KSÚS; dne 14.1.2014 podaná žádost o prominutí odvodu, dne 6.2.2014 rozhodnutí o částečném prominutí odvodu ve výši 75 %; 25.5.2017 doručeno rozhodnutí o odvolání - odvod snížen v rámci odvolání o 75% ze 7.378.215 Kč na 1.844.554 Kč;  v důsledku předchozího rozhodnutí o částečném prominutí odvodu za PV č. 3/2014 je aktuální výše odvodu ve výši 6,25% původně vyměřeného důvodu.
24.5.2017 požádalo MF o doplnění informací k odvolání proti PV č.4/2014; 6.6.2017 rozhodlo MF o odvolání proti PV č. 2/2014 a snížilo ho 90%. V důsledku předchozího rozhodnutí o prominutí v téže věci činí aktuální výše odvodu 1% původně vyměřeného odvodu, tedy 438.135 Kč. 28.6.2017 zrušilo MF na základě odvolání PV č. 4/2014. Zrušený PV činil po částečném prominutí 258 600 Kč. RK 858/07/17 z 24.7.2017 schválení nepodání správní žaloby u PV 2/2014.
4.8.2017 rozhodlo MF o odvolání proti PV č. 5/2014 a snížilo ho na částku 420.270 Kč, v důsledku předchozího rozhodnutí o prominutí by aktuální částka odvodu měla činit 105.068  Kč;
</t>
    </r>
    <r>
      <rPr>
        <sz val="11"/>
        <color indexed="8"/>
        <rFont val="Calibri"/>
        <family val="2"/>
        <charset val="238"/>
      </rPr>
      <t>dne 1.12. rozhodl odvolací orgán o zrušení PV 6/2014, který činil po prominutí 1.699.600 Kč;
dne 12.12. rozhodl odvolací orgán o zrušení PV 7/2014, který činil po částečném prominutí 7.050.874 Kč; za PV celkem uhrazeno 6.646.174 Kč, tj. za PV č. 2/2014 uhrazeno 4.381.350 Kč, za PV č. 3/2014  uhrazeno 1.844.554 Kč,  za PV  č. 5/2014 uhrazeno  420 270 Kč;</t>
    </r>
    <r>
      <rPr>
        <b/>
        <sz val="11"/>
        <color indexed="8"/>
        <rFont val="Calibri"/>
        <family val="2"/>
        <charset val="238"/>
      </rPr>
      <t xml:space="preserve"> KSÚS požádala o vrácení přeplatku 5.641.832,50 Kč </t>
    </r>
    <r>
      <rPr>
        <sz val="11"/>
        <color indexed="8"/>
        <rFont val="Calibri"/>
        <family val="2"/>
        <charset val="238"/>
      </rPr>
      <t xml:space="preserve">(3.943.215 Kč + 1.383.415,50 Kč + 315.202 Kč); </t>
    </r>
    <r>
      <rPr>
        <sz val="11"/>
        <rFont val="Calibri"/>
        <family val="2"/>
        <charset val="238"/>
      </rPr>
      <t xml:space="preserve">dne 19.12.2017 zaslala RRSZ přípis s informací o rozhodnutí VRR o nevrácení vratitelného přeplatku u PV č.2/2014,3/2014 a 5/2014; dne 2.1.2018 podala KSÚS proti obdrženým informacím odvolání, 13. 6.2018 přípis MFČR o odmítnutí rozhodnout o odvolání, 12.7.2018 KSÚS podala námitku,  dne 19.10.2018 MFČR rozhodlo o zastavení řízení ve věci námitky. ÚRR dne 24.4.2019 informoval KSÚS, že Výbor regionální rady považuje žádosti o vratitelné přeplatky za vyřízené. KSÚS podala dne 8.1.2020 na MFČR podnět na nečinnost. MFČR dne 27. 5.2020 informovalo, že byl ÚRR zaslán příkaz ke zjednání nápravy. </t>
    </r>
    <r>
      <rPr>
        <b/>
        <sz val="11"/>
        <color indexed="8"/>
        <rFont val="Calibri"/>
        <family val="2"/>
        <charset val="238"/>
      </rPr>
      <t xml:space="preserve">
OČEKÁVÁME ROZHODNUTÍ O ŽÁDOSTI O VRÁCENÍ VRATITELNÉHO PŘEPLATKU U PV č.2/2014, 3/2014 A 5/2014.</t>
    </r>
  </si>
  <si>
    <r>
      <t xml:space="preserve">platební výměry doručeny 1/2014;
6.2.2014 podaná odvolání proti platebním výměrům;  
30. 5. 2017 DORUČENY ROZHODNUTÍ O ODVOLÁNÍ PROTI PV Č. 8/2014, 9/2014, 10/2014, 30. 5. 2017 PV č. 8/2014 zrušen, PV č. 9/2014 snížen na 387.193 Kč, PV č. 10 /2014 zrušen, </t>
    </r>
    <r>
      <rPr>
        <sz val="11"/>
        <rFont val="Calibri"/>
        <family val="2"/>
        <charset val="238"/>
      </rPr>
      <t>dne 19.12.2017 zaslala RRSZ přípis s informací o rozhodnutí VRR o nevrácení vratitelného přeplatku u PV č.9/2014;</t>
    </r>
    <r>
      <rPr>
        <sz val="11"/>
        <color indexed="8"/>
        <rFont val="Calibri"/>
        <family val="2"/>
        <charset val="238"/>
      </rPr>
      <t xml:space="preserve">
dne 2.1.2018 podala KSÚS proti obdržené informaci odvolání, 13. 6.2018 přípis MFČR o odmítnutí rozhodnout o odvolání, 12.7.2018 KSÚS podala námitku,  dne 19.10.2018 MFČR rozhodlo o zastavení řízení ve věci námitky. ÚRR dne 24.4.2019 informoval KSÚS, že Výbor regionální rady považuje žádosti o vratitelné přeplatky za vyřízené. KSÚS podala dne 8.1.2020 na MFČR podnět na nečinnost. MFČR dne 27. 5.2020 informovalo, že byl ÚRR zaslán příkaz ke zjednání nápravy. </t>
    </r>
    <r>
      <rPr>
        <b/>
        <sz val="11"/>
        <color indexed="8"/>
        <rFont val="Calibri"/>
        <family val="2"/>
        <charset val="238"/>
      </rPr>
      <t xml:space="preserve">
OČEKÁVÁME ROZHODNUTÍ  O ŽÁDOSTI O VRÁCENÍ VRATITELNÉHO PŘEPLATKU U PV č.9/2014</t>
    </r>
  </si>
  <si>
    <r>
      <t xml:space="preserve">Oznamovacím dopisem ze dne 28.2.2013 byl projekt pozastaven z důvodů šetření nesrovnalostí; dne 8.7.2020 byla MMR a na vědomí RRRSZ odeslána Žádost o uplatnění opatření proti nečinnosti č.j. KK/215/HK/20 ze dne 2.7.2020 vč. příloh č.j. KK/216/HK/20
</t>
    </r>
    <r>
      <rPr>
        <b/>
        <sz val="11"/>
        <rFont val="Calibri"/>
        <family val="2"/>
        <charset val="238"/>
        <scheme val="minor"/>
      </rPr>
      <t>PROJEKT POZASTAVEN</t>
    </r>
  </si>
  <si>
    <r>
      <t xml:space="preserve">9.1.2014 ÚOHS vyměřil pokutu ve výši 300.000. Kč. ÚOHS 29.12.2014 zamítnul rozklad, rozhodnutí o pokutě nabylo právní moci, pokuta uhrazena 23.2.2015; 24.2.2015 podaná správní žaloba na Krajský soud v Brně, dne 24.6.2015 doručeno stanovisko žalované strany; 8.7. 2015 byla odeslána replika na Krajský soud v Brně,
dne 30.6.2016 doručen rozsudek Krajského soudu v  Brně o zamítnutí správní žaloby; RKK rozhodla, že kasační stížnost nebude podána
</t>
    </r>
    <r>
      <rPr>
        <b/>
        <sz val="11"/>
        <color indexed="8"/>
        <rFont val="Calibri"/>
        <family val="2"/>
        <charset val="238"/>
      </rPr>
      <t xml:space="preserve">KONEČNÝ STAV - ULOŽENÁ POKUTA JE DEFINITIVNÍ
</t>
    </r>
    <r>
      <rPr>
        <sz val="11"/>
        <rFont val="Calibri"/>
        <family val="2"/>
        <charset val="238"/>
      </rPr>
      <t xml:space="preserve">RKK usnesením č. RK 444/04/18 ze dne 23.4.2018 schválila soudní vymáhání pohledávky ve výši 300.000,- Kč po mandatáři Veřejné zakázky s.r.o.;  dle info z OLP ze dne 5.9.2018 bude s ohledem na složitost posouzení odpovědnosti (spojení s porušením rozpočtové kázně) podána žaloba a v případě, že dojde k mimosoudnímu jednání, bude požádáno o přerušení jednání. Příslušný žalobní návrh k vymožení pohledávky za společností Veřejné zakázky s.r.o., ve výši 300.000 Kč, vzniklé z titulu náhrady škody, byl podán v prosinci 2018. Dne 20.11.2019 proběhlo ústní jednání u Obvodního soudu v Praze. Soud vyzval Karlovarský kraj k doložení dalších skutečností k doplnění skutkových tvrzení termínu do 30 dní. Další ústní jednání bylo odročeno na měsíc únor 2020 (viz kontrola plnění č. RK 65/01/15) a následně na žádost protistrany odročeno na květen 2020. Dne 7.7.2020 doručen Rozsudek soudu čj. 39C 188/2018-47 - žaloba se zamítá. Dne 21.7.2020  podal KK proti rozsudku odvolání.
</t>
    </r>
    <r>
      <rPr>
        <b/>
        <sz val="11"/>
        <rFont val="Calibri"/>
        <family val="2"/>
        <charset val="238"/>
      </rPr>
      <t>OČEKÁVÁME ROZHODNUTÍ SOUDU O ODVOLÁNÍ PROTI ROZSUDKU</t>
    </r>
  </si>
  <si>
    <t xml:space="preserve">Centrum technického vzdělávání (CTV) Ostrov 
CZ.1.09/1.3.00/10.00163 </t>
  </si>
  <si>
    <t>ÚRR
penále</t>
  </si>
  <si>
    <t>penále k platebnímu výměru č. 22/2015 - netransparentní hodnocení nabídek</t>
  </si>
  <si>
    <t>Fa č.9431025936 ve výši 861.495,-Kč byla uhrazena po ukončení fyzické realizace projektu</t>
  </si>
  <si>
    <r>
      <t xml:space="preserve">1.9.2016 z MF Oznámení o auditu operace; 13.12.2015 Návrh zprávy o auditu operace; 22.12.2016 Stanovisko k Návrhu zprávy o auditu operace; 26.12.2016 Zpráva o auditu operace; 25.1.2017 Výzvy k vrácení dotace dotčené nesrovnalostí; dle rozhodnutí RKK dne 6.2.2017 č. usnesení 185/02/17 jsme výzvy neuhradili; dne 28.7.2017 odeslán podnět na ÚOHS k případnému zahájení správního řízení, dne 20.10.2017 z ÚOHS Oznámení o zahájení správního řízení k VZ "Realizace stavby CLP"; dne 25.1.2018 z ÚRR Oznámení o zahájení daňového řízení - do 30 dnů zaslat dokumentaci; dne 23.2.2018 na ÚRR odeslaná dokumentace; dne 27.6.2018 z URR doručen PV č. 16/2018 ve výši 89.250,00 Kč; dne 28. 6 2018 z URR doručen PV č. 17/2018 ve výši 19.278.653,00 Kč; 26.7.2018 odesláno odvolání proti PV; Dne 5.9.2018 Policie ČR usnesením rozhodla o odložení trestní věci podezření ze spáchání trestného činu; 
</t>
    </r>
    <r>
      <rPr>
        <b/>
        <sz val="11"/>
        <rFont val="Calibri"/>
        <family val="2"/>
        <charset val="238"/>
        <scheme val="minor"/>
      </rPr>
      <t>OČEKÁVÁME ROZHODNUTÍ MF O ODVOLÁNÍ PROTI PLATEBNÍMU VÝMĚRU.</t>
    </r>
  </si>
  <si>
    <r>
      <t xml:space="preserve">Dne 12.11.2014 ukončena VSK - námitkám bylo částečně vyhověno. 8.10.2015 Protokol o kontrole - nové pochybení (nevyhlášení VŘ pro Autorský dozor), podány námitky, které byly zamítnuty; 11/2015 vznešen dotaz na RRSZ, proč rozhodli v jiném projektu (Muzeum Sokolov) ve stejné věci pozitivně, v 5/2016 obdržena odpověď, že nebylo nutné zakázky slučovat, proto zaslána žádost o proplacení chybně krácených prostředků; 16.12.2016 podán spor pro nepeněžité plnění, 24.1.2017 doručeno oznámení o krácení způsobilých výdajů, 26.1.2017 doručeno usnesení MF o zastavení řízení o sporu.  </t>
    </r>
    <r>
      <rPr>
        <b/>
        <sz val="11"/>
        <color theme="1"/>
        <rFont val="Calibri"/>
        <family val="2"/>
        <charset val="238"/>
        <scheme val="minor"/>
      </rPr>
      <t xml:space="preserve">1.4.2019 škola podala návrh na zahájení sporu pro peněžité plnění ve výši 2.135.621,39 K, viz usnesením č. RK 47/01/19 z 28.1.2019. </t>
    </r>
    <r>
      <rPr>
        <sz val="11"/>
        <color theme="1"/>
        <rFont val="Calibri"/>
        <family val="2"/>
        <charset val="238"/>
        <scheme val="minor"/>
      </rPr>
      <t xml:space="preserve"> Dne 5.4.2019 vyrozumění MFČR o zahájení řízení,  výzvu k doplnění dokladů a platební výměr na správní poplatek ve výši 106.782 Kč. 9.4.2019 uhrazen správní poplatek a 11.4.2019 zaslány na MF požadované dokumenty (zřizovací listiny). 10.5.2019 zaslalo MFČR vyjádření odpůrce, tj. RRSZ, škola zareagovala dne 27.5.2019.  Dne 16.7.2019 obdržela škola z MFČR dupliku RRSZ ze dne 12.7.2019,  škola nereagovala. Dne 29.1.2020, 6.2.2020 a 11.2.2020 Návrh na změnu obsahu návrhu na sporné řízení; dne 3.3.2020 obdržela Usnesení MFČR o povolení změny obsahu návrhu. RRSZ podala dne 16. 3. 2020  rozklad proti změně obsahu návrhu. MF Usnesením čj. MF-9030/2019/1203-32 ze dne 25. 3. 2020 řízení ve sporu přerušilo do vydání pravomocného rozhodnutí ministryně financí o rozkladu proti Usnesení čj. MF-9030/2019/1203-28 ze dne 28. 2. 2020. PČG obdrželo Rozhodnutí místopředsedkyně vlády a ministryně financí o zamítnutí rozkladu.
</t>
    </r>
    <r>
      <rPr>
        <b/>
        <sz val="11"/>
        <color indexed="8"/>
        <rFont val="Calibri"/>
        <family val="2"/>
        <charset val="238"/>
      </rPr>
      <t>OČEKÁVÁME ROZHODNUTÍ MFČR O SPORU Z VEŘEJNOPRÁVNÍ SMLOUVY PRO PENĚŽITÉ PLNĚNÍ.</t>
    </r>
  </si>
  <si>
    <t>ÚRR
nezpůsobilé výdaje bez nároku na dotaci</t>
  </si>
  <si>
    <r>
      <t xml:space="preserve">8.2.2016 Protokol o kontrole interim se ŽoP za 2.etapu, č.j. RRSZ 1740/2016 - 23.2.2016  KK podal námitky proti kontrolním zjištěním; 7.3.2016 - vyřízení námitek č.j. RRSZ 3147/2016 - zamítnuto; 30.1.2017 ÚRR Oznámení o krácení způsobilých výdajů; proběhla škodní komise na pozdě uhrazené faktury a dodatku č. 2 k příkazní smlouvě k TDS - RKK schválila usnesením č. RK 1087/09/17 ze dne 11.9.2017 - škoda bude vymáhána po vedoucím projektu APDM 4,5násobek mzdy; dne 28.6.2018 doručena APDM výzva k náhradě škody; Škoda ve výši 1.779.352,04 Kč byla APDM dne 12. a 13.8.2018 uhrazena; U projektu CLP Policie ČR trestní věc odložila; 12.12 2018 odeslal KK Návrh na zahájení sporného řízení z veřejnoprávní smlouvy na peněžité plnění ve výši 1.779.352,04 Kč na základě usnesení č. RK 1227/11/18 ze dne 5.11.2018, která svým rozhodnutím schválila podání sporu z veřejnoprávní smlouvy; dne 3.1.2019 doručen PV č. 1/2019 č. j. MF-30451/2018/1203-4 ze dne 2.1.2019 z MF - správní poplatek na zahájení sporného řízení ve výši 88.968,00 Kč uhrazen dne 7.1.2019; Dne 10.1.2019 Dopis č. j. MF-30451/2018/1203-8 ze dne 9.1.2019  informace o stanovení oprávněných úředních osob k provádění úkonů ve sporném řízení, dne 12.2.2019 doručeno vyjádření odpůrkyně č.j. RRSZ771/2019 ze dne 6.2.2019; dne 23.1.2020 odesláno Doplnění Návrhu č. j. KK/30/HK/20 ze dne 23.1.2020 - žádost o nárok na náhradu nákladů řízení vč. úroku z prodlení, 1.4.2020 doručena Výzva k doplnění podání č.j. MF-30451/2018/1203-16 ze dne 31.3.2020, dne 6.4.2020 odesláno Upřesnění návrhu na změnu č.j.KK/114/HK/20 ze dne 3.4.2020; dne 13.5.2020 a 14.5.2020 doručeno vyjádření odpůrce k návrhu č.j. RRSZ 1407/2020 ze dne 27.4.2020; dne 18.5.2020 odeslána MF Replika č.j. KK/177/HK/20 ze dne 15.5.2020; dne 20.5.2020 doručeno Usnesení MF č.j. MF-30451/2018/1203-22 ze dne 20.5.2020 připuštěna změna návrhu; dne 2.6.2020 obdržel KK od MF dopis č.j. MF-15899/2020/1203-2 ze dne 1.6.2020 obsahující Rozklad odpůrce proti Usnesení MF vyhotovený RRSZ ze dne 28.5.2020, dne 8.6.2020 odesláno Vyjádření k rozkladu č.j. KK/201/HK/20 ze dne 8.6.2020, dne 17.6.2020 obdržel KK Usnesení MF č.j. MF-30451/2018/1203-27 ze dne 16.6.2020 s tím, že řízení o sporu se přerušuje do nabytí právní moci rozhodnutí ministryně o rozkladu; dne 24.8.2020 obdržel KK Rozhodnutí místopředsedkyně vlády a ministryně financí č.j. MF-15899/2020/1203-7 ze dne 24.8.2020 o zamítnutí rozkladu, dne 2.9.2020 obdržel KK z MF Vyrozumění o pokračování v řízení ve sporu č.j. MF-30451/2018/1203-29 ze dne 1.9.2020, dne 16.9.2020 obdržel KK z MF dopis seznámení s podklady pro vydání rozhodnutí, náklady řízení č.j. MF-30451/2018/1203-32 ze dne 15.9.2020. Dne 18.9.2020 odesláno MF Vyjádření k seznámení s podklady pro vydání rozhodnutí a požadovaná náhrada nákladů řízení č.j. KK/256/HK/20 ze dne 17.9.2020, dne 1.10.2020 doručeno Rozhodnutí MF č.j. MF-30451/2018/1203-38 ze dne 1.10.2020 o zamítnutí návrhu sporného řízení, dne 5.10.2020 doručeno opravné Rozhodnutí MF č.j. MF-30451/2018/1203-39 ze dne 5.10.2020. Dne 22.10.2020 byla KK podána k Městskému soudu v Praze správní Žaloba proti rozhodnutí MF č.j. KK/279/HK/20 ze dne 21.10.2020, dne 4.12.2020 obdržel KK Přípis č.j. 9Af 31/2020 - 108 s výzvou o zaplacený soudního poplatku, dne 9.12.2020 uhrazen soudní poplatek ve výši 3.000,00 Kč, dne 25.1.2021 doručeno vyjádření MF k žalobě ze dne 12.1.2021 č.j. 9 Af 31/2020-126 ze dne 22.1.2021
</t>
    </r>
    <r>
      <rPr>
        <b/>
        <sz val="11"/>
        <rFont val="Calibri"/>
        <family val="2"/>
        <charset val="238"/>
        <scheme val="minor"/>
      </rPr>
      <t>OČEKÁVÁME ROZHODNUTÍ SOUDU O PODANÉ SPRÁVNÍ ŽALOBĚ</t>
    </r>
  </si>
  <si>
    <t xml:space="preserve">penále k platebnímu výměru č. 21/2015 - netransparentní hodnotící kritéria; </t>
  </si>
  <si>
    <r>
      <t xml:space="preserve">Dne 12.6.2019 doručeno z MPSV Oznámení o nevyplacení dotace ve výši 414.621.75 Kč, ZZS KK podala dne 4.7.2019 námitky. 1.9.2019 námitky ministryní zamítnuty a dne 4.9.2019 obdržela ZZS KK informaci o neproplacení dotace v uvedené výši. Dne 24.9.2014 obdržela ZZS KK výzvu k vrácení dotace ve výši 326.184,99 Kč, kterou uhradí. Zamezí se daňovému řízení a vyměření penále, částka uhrazena dne 18.10.2019, dne 21.10.2019 odeslán dopis o Zaplacení výzvy s výhradou. Proti neproplacení dotace </t>
    </r>
    <r>
      <rPr>
        <b/>
        <sz val="11"/>
        <rFont val="Calibri"/>
        <family val="2"/>
        <charset val="238"/>
        <scheme val="minor"/>
      </rPr>
      <t>podala ZZS KK dne 29.10.2019 správní žalobu</t>
    </r>
    <r>
      <rPr>
        <sz val="11"/>
        <rFont val="Calibri"/>
        <family val="2"/>
        <charset val="238"/>
        <scheme val="minor"/>
      </rPr>
      <t xml:space="preserve"> a v případě úspěchu požádá o vrácení dotace.
</t>
    </r>
    <r>
      <rPr>
        <b/>
        <sz val="11"/>
        <rFont val="Calibri"/>
        <family val="2"/>
        <charset val="238"/>
        <scheme val="minor"/>
      </rPr>
      <t>OČEKÁVÁME ROZHODNUTÍ SPRÁVNÍ ŽALOBY</t>
    </r>
  </si>
  <si>
    <r>
      <t xml:space="preserve">Zjištění ze Zprávy o auditu operace č. IOP/2014/o/037 z 22.12.2014; v 8/2015 podnět z MMR na FÚ - zahájení daňového řízení; 4.11.2015 Protokol o ústním jednání; 24.11.2015 KK odeslal vyjádření k výsledkům daňové kontroly; 25.1.2016 byla předána Zpráva o daňové kontrole, FÚ zjištění ponechal v původním znění, podněty KK nebyly ve Zprávě zohledněny; 27.1.2016 byl doručen Platební výměr, 25.2.2016 KK podal odvolání proti PV; 5.5.2016 - FÚ - Vyrozumění o postoupení odvolání a části spisu OFŘ v Brně; schv.usn.č.RK 146/02/16; 3.10.2016 OFŘ v Brně prodloužení lhůty pro vyřízení odvolání do 26.2.2017; 7.10.2016 odeslána na FÚ žádost o prominutí odvodu a dosud nevym. penále; 8.11.2016 FÚ vyrozumění o postoupení naGFŘ; 27.2.2017 Rozhodnutí o odvolání - zamítá se, odvod uhrazen dne 13.3.2017; </t>
    </r>
    <r>
      <rPr>
        <b/>
        <sz val="11"/>
        <rFont val="Calibri"/>
        <family val="2"/>
        <charset val="238"/>
        <scheme val="minor"/>
      </rPr>
      <t>podání správní žaloby  27.4.2017</t>
    </r>
    <r>
      <rPr>
        <sz val="11"/>
        <rFont val="Calibri"/>
        <family val="2"/>
        <charset val="238"/>
        <scheme val="minor"/>
      </rPr>
      <t xml:space="preserve">; dne 27.7.2018 doručen rozsudek Krajského soudu v Plzni o </t>
    </r>
    <r>
      <rPr>
        <b/>
        <sz val="11"/>
        <rFont val="Calibri"/>
        <family val="2"/>
        <charset val="238"/>
        <scheme val="minor"/>
      </rPr>
      <t>zamítnutí žaloby</t>
    </r>
    <r>
      <rPr>
        <sz val="11"/>
        <rFont val="Calibri"/>
        <family val="2"/>
        <charset val="238"/>
        <scheme val="minor"/>
      </rPr>
      <t xml:space="preserve">; dne 28.10.2018 vydalo OLP pr. posouzení - za vznik škody odpovídá Sdružení RELSIE-PFI; dne 9.12.2019 doručeno Rozhodnutí o prominutí daně GFŘ č. j. 7436/19/7700-40470-101251 ze dne 4.12.2019 - žádost o prominutí odvodu zamítnuta; dne 9.12.2019 doručeno Rozhodnutí o zastavení řízení GFŘ č. j. 89355/19/7700-40470-101251 ze dne 9. 12. 2019- penále nebylo a již nebude vyměřeno; dne 13.12.2019 odeslána Žádost o vymáhání náhrady škody č. j. KK/3929/FI/19 ze dne 12.12.2019 - předáno k vymáhání OLP, dne 26.1.2020 doručena Výzva k úhradě škody RELSIE dne 24.1.2020 doručena výzva PFI; dopis RELSIE spo. s.r.o. Reakce na výzvu k náhradě škody ze dne 29.1.2020 - věc musí být prošetřena a předložena pojišťovně; dne 21.2.2020 odeslána žaloba o zaplacení; KK obdržel Stanovisko k výzvě na náhradu škody společnosti RELSIE spol. s r.o. ze dne 15.7.2020, dne 25.8.2020 uhrazen soudní poplatek ve výši 461.102 Kč Obvodnímu soudu pro Prahu 1, KK doručeno vyjádření žalovaných ze dne 17.3.2021 č.j. 13 C 47/2020-57a obsahující vyjádření JUDr. Michala Štekla - advokáta RELSIE spo. s.r.o. a Mgr. Michala Bernáška - advokáta PFI s r.o.
</t>
    </r>
    <r>
      <rPr>
        <b/>
        <sz val="11"/>
        <rFont val="Calibri"/>
        <family val="2"/>
        <charset val="238"/>
        <scheme val="minor"/>
      </rPr>
      <t>KONEČNÝ STAV - PŘEDÁNO K VYMÁHÁNÍ OLP</t>
    </r>
  </si>
  <si>
    <r>
      <t xml:space="preserve">Proveden přesun do nezpůsobilých výdajů - není pokryto dotací;  zbývající část dotace byla poskytnuta v 9/2014; 
dne </t>
    </r>
    <r>
      <rPr>
        <sz val="11"/>
        <rFont val="Calibri"/>
        <family val="2"/>
        <charset val="238"/>
      </rPr>
      <t>30.3.2015 odeslán Návrh na zahájení sporu z VPS;  dne 12.5.2015 doručen platební výměr na správní poplatek ve výši 2.000  Kč za nepeněžité plnění (uhrazen 3.5.2015); vyplacení zadržené části dotace ve výši 40.518.449,97 Kč bude řešeno v samostatném řízení; dne</t>
    </r>
    <r>
      <rPr>
        <b/>
        <sz val="11"/>
        <rFont val="Calibri"/>
        <family val="2"/>
        <charset val="238"/>
      </rPr>
      <t xml:space="preserve"> </t>
    </r>
    <r>
      <rPr>
        <sz val="11"/>
        <rFont val="Calibri"/>
        <family val="2"/>
        <charset val="238"/>
      </rPr>
      <t xml:space="preserve">16.6.2015 doručeno vyjádření ÚRR ve věci sporu, 24.6.2015  odesláno na MF ČR  stanovisko ISŠTE; dne 11.5.2015 zahájen MF ČR audit operace za II.etapu projektu; 31.8.2015 doručeno </t>
    </r>
    <r>
      <rPr>
        <b/>
        <sz val="11"/>
        <rFont val="Calibri"/>
        <family val="2"/>
        <charset val="238"/>
      </rPr>
      <t>rozhodnutí MF ČR ve prospěch ISŠTE</t>
    </r>
    <r>
      <rPr>
        <sz val="11"/>
        <rFont val="Calibri"/>
        <family val="2"/>
        <charset val="238"/>
      </rPr>
      <t xml:space="preserve"> v rámci nepeněžitého plnění;
dne 12.9.2016 zaslala ISŠTE na MFČR doplnění informací do sporu, ve kterém informovala MFČR o faktickém snížení sankce u téhož pochybení na 6,25 % a dále upozornila na zásadu, podle které nemá docházet v daňovém řízení k bezdůvodným rozdílům;
dne 29.11.2016 obdržela ISŠTE vyjádření ÚRR ke sporu, ve lhůtě do 12.12.2016 škola odeslala repliku k vyjádření; dne 19.12.2017 rozhodnutí MF o sporu - částečný úspěch ve sporu, krácení sníženo o 630.739 Kč; </t>
    </r>
    <r>
      <rPr>
        <b/>
        <sz val="11"/>
        <rFont val="Calibri"/>
        <family val="2"/>
        <charset val="238"/>
      </rPr>
      <t>19.2.2018 podána správní žaloba</t>
    </r>
    <r>
      <rPr>
        <sz val="11"/>
        <rFont val="Calibri"/>
        <family val="2"/>
        <charset val="238"/>
      </rPr>
      <t xml:space="preserve"> proti rozhodnutí o sporu o částku ve výši 30.546.522,23 Kč. Městský soud v Praze </t>
    </r>
    <r>
      <rPr>
        <b/>
        <sz val="11"/>
        <rFont val="Calibri"/>
        <family val="2"/>
        <charset val="238"/>
      </rPr>
      <t>Rozsudkem č. j. 8 Af 6/2018-51 ze dne 24. 2. 2021 rozhodl o podané správní žalob</t>
    </r>
    <r>
      <rPr>
        <sz val="11"/>
        <rFont val="Calibri"/>
        <family val="2"/>
        <charset val="238"/>
      </rPr>
      <t xml:space="preserve">ě tak, že se Rozhodnutí MF č. j. MF-13811/2016/1203-14 ze dne 19. 12. 20217 zrušuje a věc vrací žalovanému, tj. MF, k dalšímu řízení. 
</t>
    </r>
    <r>
      <rPr>
        <b/>
        <sz val="11"/>
        <rFont val="Calibri"/>
        <family val="2"/>
        <charset val="238"/>
      </rPr>
      <t>OČEKÁVÁME ROZHODNUTÍ MINISTERSTVA FINANCÍ ČR</t>
    </r>
  </si>
  <si>
    <r>
      <t xml:space="preserve">1.1.2017 -31.12.2018
</t>
    </r>
    <r>
      <rPr>
        <sz val="11"/>
        <color rgb="FF0070C0"/>
        <rFont val="Calibri"/>
        <family val="2"/>
        <charset val="238"/>
        <scheme val="minor"/>
      </rPr>
      <t>není dosud vyúčtován</t>
    </r>
  </si>
  <si>
    <t>vyřazení k 1.5.2021</t>
  </si>
  <si>
    <t xml:space="preserve">Úspěch uskutečněné obrany v % </t>
  </si>
  <si>
    <t>Vyčíslení úspěchu 
v uskutečněné obraně v Kč</t>
  </si>
  <si>
    <t>viz tabulka č. 1, sloupec č. 3</t>
  </si>
  <si>
    <t>Karlovarský kraj - celkem</t>
  </si>
  <si>
    <t>Příspěvkové organizace a KKN a.s. - celkem</t>
  </si>
  <si>
    <t xml:space="preserve"> z toho očekávaný finanční postih </t>
  </si>
  <si>
    <t xml:space="preserve">z toho doručený platební výměr (PV) /provedená korekce/ pokuta ÚOHS </t>
  </si>
  <si>
    <t>sl. 6  = (sl. 2 - sl.3)</t>
  </si>
  <si>
    <t>sl. 3 = (sl. 4 + sl. 5)</t>
  </si>
  <si>
    <t>sl. 7 = (sl. 6/sl. 2)</t>
  </si>
  <si>
    <t xml:space="preserve">Poměr aktuální výše zjištěného pochybení/ původní výše zjištěného pochybení </t>
  </si>
  <si>
    <t>sl.17</t>
  </si>
  <si>
    <t>viz součet sl. 3 v tabulce č. 1 
(v součtu není zahrnut vratitelný přeplatek ve výši 39 092 619.25 Kč)</t>
  </si>
  <si>
    <r>
      <t xml:space="preserve">20.1.2016 Protokol o kontrole č.j.RRSZ 853/2016 - 4.2.2016  KK podal námitky proti kontrolním zjištěním; 7.3.2016 - vyřízení námitek č.j. RRSZ 3082/2016 - zamítnuto; 20.12.2018 podal KK návrh na zahájení sporu veřejnoprávní smlouvy pro peněžité plnění ve výši 732.271,43 Kč na základě usnesení č. RK 1399/12/18 ze dne 3.12.2018; dne 3.1.2019 doručen PV č. 2/2019 č. j. MF-31127/2018/1203-4 ze dne 2.1.2019 z MF - správní poplatek na zahájení sporného řízení ve výši 36.614,00 Kč dne 9.1.2019 uhrazen; dne 7.1.2019 doručeno Rozhodnutí o opravě zřejmých nesprávností č.j.MF-31127/2018/1203-7 ze dne 4.1.2019 - oprava v textu předmětu PV č. 2/2019; Dne 15.1.2019 Dopis č. j. MF-31127/2018/1203-9 ze dne 14.1.2019  informace o stanovení oprávněných úředních osob k provádění úkonů ve sporném řízení, doplnění podkladů; dne 23.1.2019 odeslán dopis k doplnění dokumentů č.j. KK/140/FI/19 ze dne 22.1.2019, dne 15.2.2019 doručeno vyjádření odpůrkyně č.j. RRSZ840/2019 ze dne 8.2.2019; dne 23.1.2020 odesláno Doplnění Návrhu č. j. KK/29/HK/20 ze dne 23.1.2020 - žádost o nárok na náhradu nákladů řízení vč. úroku z prodlení, dne 31.3.2020 doručena Výzva k doplnění podání č.j. MF-31127/2018/1203-20 ze dne 30.3.2020, dne 6.4.2020 odesláno Upřesnění návrhu na změnu č.j.KK/113/HK/20 ze dne 3.4.2020; dne 28.4.2020 doručeno vyjádření odpůrce k návrhu č.j. RRSZ 1406/2020 ze dne 27.4.2020; dne 4.5.2020 odeslána MF Replika č.j. KK/160/HK/20 ze dne 4.5.2020, dne 20.5.2020 doručeno Usnesení MF č.j. MF-31127/2018/1203-28 ze dne 20.5.2020 připuštěna změna návrhu; dne 22.5.2020 obdržel KK z MF Vyjádření Odpůrkyně k Replice Navrhovatele ze dne 4.5.2020, č.j.KK/160/HK/20 č. j. RRSZ 1738/2020 ze dne 21.5.2020;  dne 2.6.2020 obdržel KK od MF dopis č.j. MF-15898/2020/1203-2 ze dne 1.6.2020 obsahující Rozklad odpůrce proti Usnesení MF vyhotovený RRSZ ze dne 28.5.2020, dne 8.6.2020 odesláno Vyjádření k rozkladu č.j. KK/202/HK/20 ze dne 8.6.2020, dne 17.6.2020 obdržel KK Usnesení MF č.j. MF-31127/2018/1203-32 ze dne 16.6.2020 s tím, že řízení o sporu se přerušuje do nabytí právní moci rozhodnutí ministryně o rozkladu; dne 24.8.2020 obdržel KK Rozhodnutí místopředsedkyně vlády a ministryně financí č.j. MF-15898/2020/1203-7 ze dne 24.8.2020 o zamítnutí rozkladu, dne 7.9.2020 obdržel KK z MF Vyrozumění o pokračování v řízení ve sporu č.j. MF-31127/2018/1203-34 ze dne 4.9.2020, dne 7.9.2020 obdržel KK z MF dopis seznámení s podklady pro vydání rozhodnutí, náklady řízení č.j. MF-31127/2018/1203-36 ze dne 4.9.2020. Dne 11.9.2020 odesláno MF Vyjádření k seznámení s podklady pro vydání rozhodnutí a požadovaná náhrada nákladů řízení č.j. KK/252/HK/20 ze dne 10.9.2020, dne 8.10.2020 doručeno Rozhodnutí MF č.j. MF-31127/2018/1203-41 ze dne 8.10.2020 o zamítnutí návrhu sporného řízení. Dne 11.11.2020 byla KK podána k Městskému soudu v Praze správní Žaloba proti rozhodnutí MF č.j. KK/293/HK/20 ze dne 11.11.2020, vis usnesení č. RK 1169/11/20,  dne 24.11.2020 doručeno Usnesení č.j. 14 Af 36/2020-18 ze dne 19.11.2020 na úhradu soudního poplatku, dne 25.11.2020 uhrazen soudní poplatek ve výši 3.000 Kč, dne 28.1.2021 doručeno vyjádření MF k žalobě ze dne 14.1.2021 č.j. 14 Af 36/2020-32 ze dne 28.1.2021
</t>
    </r>
    <r>
      <rPr>
        <b/>
        <sz val="11"/>
        <rFont val="Calibri"/>
        <family val="2"/>
        <charset val="238"/>
        <scheme val="minor"/>
      </rPr>
      <t>OČEKÁVÁME ROZHODNUTÍ SOUDU O PODANÉ SPRÁVNÍ ŽALOBĚ</t>
    </r>
  </si>
  <si>
    <t>Pochybení ve 3 veřejných zakázkách:
VŘ 005 - stavební práce - zveřejnění dodatečných informací dle § 49 odst. 3 ZVZ s identifikačními údaji žadatelů (sankce 5%, tj. 1.901.380,51 Kč);
VŘ 007 - zajištění koordinátora -  umělé dělení veřejných zakázek (sankce 25%, tj. 30.597,88 Kč);
VŘ 003 - Autorský dozor - nevyhlášení VŘ (sankce 100%, tj. 203.643 Kč).
Další VŘ 008 - JŘBU úprava projektové dokumentace - jedná se o nezpůsobilé výdaje, jelikož na ně nebyla požadovaná dotace (215.985 Kč)</t>
  </si>
  <si>
    <t xml:space="preserve"> VŘ 008 - JŘBU úprava projektové dokumentace - jedná se o nezpůsobilé výdaje, jelikož na ně nebyla požadovaná dotace (215.985 Kč)</t>
  </si>
  <si>
    <r>
      <t xml:space="preserve">Platební výměry doručeny č. PV/19, PV/20, PV 21 a PV 22 v říjnu 2013;  dne 6.11.2013 podaná odvolání proti platebním výměrům; 
odvod uhrazen 4.11.2013; 9.6.2016 doručeno rozhodnutí MFČR o odvolání proti PV č.19/2013 a č.20/2013; MFČR snížilo odvod u těchto dvou PV na 25%. Díky rozhodnutí o částečném prominutí odvodu 10/2013 je aktuální výše odvodu ve výši 6,25% původně vyměřeného důvodu. </t>
    </r>
    <r>
      <rPr>
        <b/>
        <sz val="11"/>
        <rFont val="Calibri"/>
        <family val="2"/>
        <charset val="238"/>
        <scheme val="minor"/>
      </rPr>
      <t>ÚRR je povinen vrátit 33.160.392 Kč na účet školy; 21.6.2016 ISŠTE podala žádost o vratku vratitelného přeplatku - prozatím správce daně částku nevrátil;</t>
    </r>
    <r>
      <rPr>
        <sz val="11"/>
        <rFont val="Calibri"/>
        <family val="2"/>
        <charset val="238"/>
        <scheme val="minor"/>
      </rPr>
      <t xml:space="preserve"> 15.8.2016 odeslala ISŠTE žádost o písemné rozhodnutí ÚRR, 22.9.2016 doručeno rozhodnutí o zrušení PV 22/2013 (původní výše PV 98.050,- Kč, snížená a uhrazená výše PV 24.513 Kč), požádáno o provedení vratky včetně úroků, 18.10.2016 doručeno rozhodnutí o zamítnutí vratky přeplatku ve výši 33.160.392 Kč,
20.10.2016 doručeno rozhodnutí o zrušení PV 21/2013 (původní výše PV 1.517.597 Kč, snížená a uhrazená výše PV 379.400 Kč),
31. 10.2016 odesláno odvolání proti rozhodnutí o zamítnutí vrácení vratitelného přeplatku ve výši 33.160.392 Kč,
13.11.2016  podána žádost o vratku výdajů za PV 21/2013 ve výši 379.400 Kč včetně úroků, 6. 12. 2016 ÚRR částečně uhradil vratku za zrušené PV 21/2013 a PV 22/2013, 12. 6. 2017 rozhodnutí MF, kterým prohlašuje nicotnost rozhodnutí ÚRR ze dne 17.10.2016, 19.7.2017 žádost ÚRR o zaslání podkladů, na základě kterých žádá škola o vratku 33,16 mil. Kč, dne 28.7.2017 odeslány dokumenty, </t>
    </r>
    <r>
      <rPr>
        <sz val="11"/>
        <rFont val="Calibri"/>
        <family val="2"/>
        <charset val="238"/>
      </rPr>
      <t xml:space="preserve">5.12. rozhodl výbor RR, o zamítnutí žádosti ISŠTE a RRSZ o tomto rozhodnutí školu informoval dne 18.12.2017,
22.12.2017 obdržela škola rozhodnutí o úroku z vratitelného přeplatku a sdělení o nepřiznání úroku z neoprávněného jednání správce daně, 2.1.2018 škola podala odvolání proti zamítnutí žádosti, 22.1.2018 odeslala, námitku proti sdělení z 22.12.2017 a dále odvolání proti chybně určenému úroku z vratitelného přeplatku;  25.5.2018 podání odvolání proti rozhodnutí  ze dne 23.4.2018, kterým ÚRR zamítl námitku proti nepřiznání úroku z neoprávněného jednání správce daně,  11.9.2018 rozhodnutí MFČR o zastavení řízení o námitce, </t>
    </r>
    <r>
      <rPr>
        <b/>
        <sz val="11"/>
        <rFont val="Calibri"/>
        <family val="2"/>
        <charset val="238"/>
      </rPr>
      <t>8.1</t>
    </r>
    <r>
      <rPr>
        <sz val="11"/>
        <rFont val="Calibri"/>
        <family val="2"/>
        <charset val="238"/>
      </rPr>
      <t>1.2018 podala ISŠTE zásahovou správní žalobu (žalobu na ochranu před nezákonným zásahem dle § 82 správního řádu).  8.11.2018 zaslala ISŠTE na RRSZ dopis s žádostí o vyjádření k žádosti o vratku.  Dne 18.2.2019 doručeno vyjádření žalovaného, tj. MFČR. Soudní jednání dne 29.8.2019 - soud žalobu pro nepřípustnost odmítl. Škola podala na MFČR podnět pro nečinnost. 18.11.2019 Rozhodnutí MFČR o úroku z vratitelného přeplatku - zvýšení z 517,96 Kč na 175.235,48 Kč. Uvedenou částku RRSZ škole vyplatila. Finanční prostředky škola převedla na bankovní účet KK.</t>
    </r>
    <r>
      <rPr>
        <b/>
        <sz val="11"/>
        <rFont val="Calibri"/>
        <family val="2"/>
        <charset val="238"/>
      </rPr>
      <t xml:space="preserve">
VRATITELNÝ PŘEPLATEK 33.160.392,- Kč - ISŠTE podala na MFČR dne 23.12.2019 podnět na nečinnost; 2.3.2020 obdržela příkaz ke zjednání nápravy, kterým MFČR přikázalo ÚRR napravit nežádoucí stav a vrátit ISŠTE daňový přeplatek dle její žádosti. 
Dne 2.3.2021 podala škola na Městský soud v Praze žalobu na nečinnost MFČR.
OČEKÁVÁME ROZSUDEK SOUDU A VYPLACENÍ VRATITELNÉHO PŘEPLATKU</t>
    </r>
  </si>
  <si>
    <r>
      <t xml:space="preserve">Zpráva z auditu operace č. 85 z 6.4.2012 (Deloitte); Závěrečná zpráva OLAF z 11.1.2013; 19.9.2014 bylo zahájeno daňové řízení; 2.6.2016 Oznámení o zahájení kontroly z ÚRR; 22.7.2016 sdělení z ÚRR, že bude použita fin.oprava ve výši 100% způsobilých výdajů; 25.8.2016 PV od ÚRR ve výši 62.039.804,60 Kč (100% odvod z částky 63.267.368 Kč ponížený o PV ve výši 1.225.412 Kč a výzvu ve výši 2.151,22 Kč), proto uhrazený PV a výzva zařazeny do této buňky; odvolání podal na ÚRR KK dne 26.9.2016; 15.11.2016 odeslána na ÚRR žádost o prominutí odvodu a dosud nevym.penále, dne 17.6.2020 obdržel KK Informaci o úředních osobách MF č.j. MF-3527/2017/1203-2 ze dne 17.6.2020, dne 1.7.2020 obdržel KK Rozhodnutí MF č.j. MF-3527/2017/1203-4 ze dne 30.6.2020 kterým PV č. 13/2016 ve výši 62.039.804,60 Kč zrušilo a řízení zastavilo. Dne 12.8.2020 doručena Výpověď smlouvy o poskytnutí dotace č.j. RRSZ 4216/2020 s žádostí o vrácení částky ve výši 62.039.803,82 Kč, dne 2.9. odeslána RRSZ  Reakce KK na výpověď č.j. KK/247/HK/20 ze dne 2.9.2020 schváleno Radou KK č. RK 933/08/20 ze dne 24.8.2020, dne 8.10.2020 odeslán MF Návrh na zahájení nepeněžitého sporu č.j. KK/272/HK/20 ze dne 8.10.2020, dne 13.10.2020 odeslán MF Návrh na vydání předběžného opatření č. j. KK/274/HK/20 ze dne 8.10.2020, dne 14.10.2020 obdržel KK platební výměr č. 5 na správní poplatek č. j. MF-27598/2020/1203 ze dne 13.10.2020 ve výši 2.000,00 Kč, dne 19.10.2020 bylo doručeno Rozhodnutí o návrhu na vydání předběžného opatření MF č.j. MF-27598/2020/1203-7 ze dne 19.10.2020 s tím, že RRSZ je povinna se zdržet veškerého právního jednání vůči KK souvisejícího s výpovědí smlouvy. Dne 22.10.2020 uhradil KK správní poplatek ve výši 2.000,00 Kč, dne 14.10.2020 obdržel KK Vyrozumění o zahájení řízení a o oprávněných úředních osobách, výzva k zaplacení správního poplatku a doložení naléhavého právního zájmu č.j. MF-27598/2020/1203-4 ze dne 14.10.2020, dne 27.10.2020 odeslal KK Vyrozumění o úhradě správního poplatku a doložení naléhavého právního zájmu č.j. 284/HK/20 ze dne 27.10.2020, dne 10.12.2020 obdržel KK Zaslání vyjádření RRSZ k návrhu na zahájení sporného řízení č.k. MF-27598/2020/1203-11 ze dne 10.12.2020 s přílohou Vyjádření č.j. RRSZ 5555/2020 ze dne 1.12.2020; dne 29.12.2020 byla RRSZ odeslána Replika k vyjádření odpůrce č.j. KK/313/HK/20 ze dne 29.12.2020, dne 18.3.2021 doručeno Vyrozumění dle § 36 SŘ, výzva ke specifikaci nákladů řízení č.j.MF-27598/2020/1203-14 ze dne 18.3.2021, dne 22.3.2021 odesláno Vyjádření k Oznámení a k Výzvě č.j. KK/61/HK/21 ze dne 22.3.2021, dne 7.4.2021 se dostavili zástupci KK na MF k nahlédnutí do spisu.Dne 31.5.2021 obdržel KK Rozhodnutí MF č.j. MF-27598/2020/1203-21 ze dne 31.5.2021 ve sporném řízení, výpověď smlouvy RRSZ je neplatná. Dne 15.6.2021 uhradila RRSZ náhradu nákladů potřebných k účelnému uplatňování nebo brání práva ve sporném řízení ve výši 2.000 Kč
</t>
    </r>
    <r>
      <rPr>
        <b/>
        <sz val="11"/>
        <rFont val="Calibri"/>
        <family val="2"/>
        <charset val="238"/>
        <scheme val="minor"/>
      </rPr>
      <t>KONEČNÝ STAV - POSTIH ZRUŠEN</t>
    </r>
  </si>
  <si>
    <t>porušení zásady transparentnosti, rovného zacházení a diskriminace § 6 ZVZ - požadavek na dispozici s obalovnou - sankce ve výši 10% z hodnoty veřejné zakázky</t>
  </si>
  <si>
    <r>
      <t xml:space="preserve">5.10.2016 doručen z MF Návrh zprávy o auditu operace; 14.10.2016 stanovisko k návrhu zprávy o auditu; 28.11.2016 z MF Zpráva o auditu operace; 2.1.2017 Výzva k vrácení dotace dotčené nesrovnalostí; dle rozhodnutí RKK dne 9.1.2017, č. usnesení 26/01/17 jsme výzvu neuhradili; dne 2.2.2018 z ÚRR Oznámení o zahájení daňového řízení - do 30 dnů zaslat dokumentaci; dne 23.2.2018 na ÚRR odeslaná dokumentace; dne 20.6.2018 Policie ČR odložila trestní věc podezření ze spáchání přečinu; dne 24. 7. 2018 doručen PV č. 18/2018; dne 21.8.2018 podáno odvolání proti PV č.j.230/JV/18 a 231/JV/18; dne 24.8.2018 usnesením zamítlo státní zastupitelství stížnost poškozeného; dne 23.7.2021 obdržel KK Vyrozumění MF č. j. MF-8652/2019/1203-2 ze dne 23.7.2021 o osobách rozhodujících o odvolání
</t>
    </r>
    <r>
      <rPr>
        <b/>
        <sz val="11"/>
        <rFont val="Calibri"/>
        <family val="2"/>
        <charset val="238"/>
        <scheme val="minor"/>
      </rPr>
      <t>OČEKÁVÁME ROZHODNUTÍ MF O PODANÉM ODVOLÁNÍ</t>
    </r>
  </si>
  <si>
    <t>II/230 Silniční obchvat Mariánské Lázně
reg. č. CZ.06.1.42/0.0/0.0/17082/0008453</t>
  </si>
  <si>
    <t>ARROWS advokátní kancelář</t>
  </si>
  <si>
    <r>
      <t>Ukončený a finančně vypořádaný projekt, ÚRR provedl přesun způsobilých výdajů do nezpůsobilých výdajů ve výši navrhovaného krácení z administrativních kontrol s žádostí o platbu ze dne 21.3.2013 a 12.9.2013; KKN a.s. se  domáhala ochrany proti nepřezkoumatelnosti a nesprávnému jednání a postupu ÚRR SZ , a to stížnostmi a žádostmi u MF ČR.</t>
    </r>
    <r>
      <rPr>
        <b/>
        <sz val="11"/>
        <rFont val="Calibri"/>
        <family val="2"/>
        <charset val="238"/>
        <scheme val="minor"/>
      </rPr>
      <t xml:space="preserve"> 26.10.2016 podán spor pro peněžité a nepeněžité plnění. </t>
    </r>
    <r>
      <rPr>
        <sz val="11"/>
        <rFont val="Calibri"/>
        <family val="2"/>
        <charset val="238"/>
        <scheme val="minor"/>
      </rPr>
      <t xml:space="preserve">MFČR dopisem ze 7.11.2016 rozdělilo návrh spor na dva návrhy (nepeněžité a peněžité), uhrazen platební výměr na správní poplatek ve výši 2.000,-Kč na nepeněžité plnění, 6.1.2017 doručeno vyjádření ÚRR ke sporu, 18.1.2017 odeslala KKN repliku. Dne 16.7.2019 MFČR zamítlo návrh na nepeněžité plnění. Nadále pokračuje spor pro peněžité plnění ve výši 8.920.521,79 Kč. Dne 16.7.2019 doručen z MFČR platební výměr na správní poplatek ve výši 446.027 Kč, který KKN uhradila dne 26.7.2019. Dne 30.3.2020 a 30.4.2020 zaslala KKN na MFČR doplnění návrhu sporu o úroky z prodlení a o specifikaci hrozící vážné újmy. Dne 27.7.2020 MF Usnesením změnu návrhu povolilo. </t>
    </r>
    <r>
      <rPr>
        <b/>
        <sz val="11"/>
        <rFont val="Calibri"/>
        <family val="2"/>
        <charset val="238"/>
        <scheme val="minor"/>
      </rPr>
      <t>Dne 19. 4. 2021 bylo KKN doručeno rozhodnutí MFČR č. j. MF-17939/2019/1203-24 - návrh na doplacení dotace ve výši 8.920.521,79 Kč s příslušenstvím byl zamítnut.</t>
    </r>
    <r>
      <rPr>
        <sz val="11"/>
        <rFont val="Calibri"/>
        <family val="2"/>
        <charset val="238"/>
        <scheme val="minor"/>
      </rPr>
      <t xml:space="preserve"> Správní žalobu nebude KKN podávat. Informace v Radě KK dne 9.8.2021.
</t>
    </r>
    <r>
      <rPr>
        <b/>
        <sz val="11"/>
        <rFont val="Calibri"/>
        <family val="2"/>
        <charset val="238"/>
      </rPr>
      <t xml:space="preserve">KONEČNÝ STAV - KKN BUDE ŘEŠIT FINAČNÍ POSTIH JAKO ŠKODU </t>
    </r>
  </si>
  <si>
    <r>
      <rPr>
        <b/>
        <sz val="11"/>
        <rFont val="Calibri"/>
        <family val="2"/>
        <charset val="238"/>
        <scheme val="minor"/>
      </rPr>
      <t>24.8.2018 KKN podala návrh na zahájení sporného řízení pro peněžité plnění ve  výši 483.531 Kč</t>
    </r>
    <r>
      <rPr>
        <sz val="11"/>
        <rFont val="Calibri"/>
        <family val="2"/>
        <charset val="238"/>
        <scheme val="minor"/>
      </rPr>
      <t xml:space="preserve"> (VŘ 020 - V.etapa, část 10 - Monitorovací systém). 4.2.2019 uhrazen správní poplatek ve výši 24.177,- Kč. 
13.3.2019 obdržela KKN od MFČR výzvu k vyjádření odpůrce (RRSZ). KKN zaslala své vyjádření prostřednictvím AK Šustek dne 9.4.2019.  Dne 30.3.2020 a 30.4.2020 zaslala KKN na MFČR doplnění návrhu sporu o úroky z prodlení a o specifikaci hrozící vážné újmy. Dne 27.7.2020 MF Usnesením změnu návrhu povolilo. Dne 2. 7. 2021 bylo KKN doručeno rozhodnutí MFČR č. j. MF-21258/2018/1203-33, kterým MFČR návrh na doplacení dotace ve výši 483.531,00 Kč s příslušenstvím zamítlo.
Správní žalobu nebude KKN podávat. Informace v Radě KK dne 9.8.2021.</t>
    </r>
    <r>
      <rPr>
        <b/>
        <sz val="11"/>
        <rFont val="Calibri"/>
        <family val="2"/>
        <charset val="238"/>
        <scheme val="minor"/>
      </rPr>
      <t xml:space="preserve">
KONEČNÝ STAV - KKN BUDE ŘEŠIT FINAČNÍ POSTIH JAKO ŠKODU </t>
    </r>
  </si>
  <si>
    <t>IROP
85%
5%
10%</t>
  </si>
  <si>
    <r>
      <t xml:space="preserve">30.7.2014 ÚRR zahájil daňové řízení, 19.8.2014 zasláno na ÚRR podání ve věci daňového řízení; 
</t>
    </r>
    <r>
      <rPr>
        <sz val="11"/>
        <rFont val="Calibri"/>
        <family val="2"/>
        <charset val="238"/>
      </rPr>
      <t>6.11.2015 doručeny platební výměry č. 21/2015 (354.612.615 Kč) a č. 22/2015 (275.188 Kč) v celkové částce 354.887.803 Kč, korespondence s ÚRR (RRSZ) o důvodech změny dosavadní rozhodovací praxe. 
3.12.2015 podána proti platebním výměrům odvolání a žádosti o posečkání s úhradou odvodu, 11.1.2016 doručeno Rozhodnutí o zamítnutí žádostí o posečkání, 3.2.2016 odesláno Odvolání proti Rozhodnutí o posečkání,
14.4.2016 doručena Rozhodnutí o odvolání - částečně vyhověno - snížen odvod z 354 mil. Kč na 88 mil. Kč (88.653.154 Kč a 68.797 Kč), 12.5.2016 podána odvolání proti sníženému odvodu (proti rozhodnutí), 16.11.2016 - MFČR rozhodlo o posečkání úhrady odvodu do doby vydání rozhodnutí o prominutí, 15.12.2016 - odeslala SPŠ Ostrov žádost o vydání opravného rozhodnutí o posečkání úhrady,
2.1.2017 - doručeno opravné rozhodnutí o posečkání úhrady. 25.11.2020 doručeno Rozhodnutí o odvolání proti PV 22/2020 - odvolání se zamítá a napadené rozhodnutí se potvrzuje.</t>
    </r>
    <r>
      <rPr>
        <b/>
        <sz val="11"/>
        <rFont val="Calibri"/>
        <family val="2"/>
        <charset val="238"/>
      </rPr>
      <t xml:space="preserve"> 27.11.2020 škola uhradila odvod ve výši 68.797 Kč.</t>
    </r>
    <r>
      <rPr>
        <sz val="11"/>
        <rFont val="Calibri"/>
        <family val="2"/>
        <charset val="238"/>
      </rPr>
      <t xml:space="preserve"> Dne 4. 12.2020 doručeno Rozhodnutí o odvolání proti PV 21/2020 - odvolání se zamítá a napadené rozhodnutí se potvrzuje. </t>
    </r>
    <r>
      <rPr>
        <b/>
        <sz val="11"/>
        <rFont val="Calibri"/>
        <family val="2"/>
        <charset val="238"/>
      </rPr>
      <t xml:space="preserve">Odvod ve výši 88.653.154,- Kč škola uhradila dne 17.12.2020. Dne 3.2.2021 škola podala správní žalobu na Městský soud v Praze, který ji postoupil dne 11.2.2021 na Krajský soud v Ústí. </t>
    </r>
    <r>
      <rPr>
        <sz val="11"/>
        <rFont val="Calibri"/>
        <family val="2"/>
        <charset val="238"/>
      </rPr>
      <t xml:space="preserve">
</t>
    </r>
    <r>
      <rPr>
        <b/>
        <sz val="11"/>
        <rFont val="Calibri"/>
        <family val="2"/>
        <charset val="238"/>
      </rPr>
      <t>OČEKÁVÁME ROZSUDEK KRAJSKÉHO  SOUDU O SPRÁVNÍ ŽALOBĚ A  ROZHODNUTÍ POSKYTOVATELE DOTACE O PROMINUTÍ ODVODU.</t>
    </r>
  </si>
  <si>
    <t>Modernizace provozního informačního sytému KKN, reg. č. CZ.06.3.05/0.0/0.0/16_044/0005207</t>
  </si>
  <si>
    <r>
      <t xml:space="preserve">2018 - 2021
</t>
    </r>
    <r>
      <rPr>
        <sz val="11"/>
        <color rgb="FF0070C0"/>
        <rFont val="Calibri"/>
        <family val="2"/>
        <charset val="238"/>
        <scheme val="minor"/>
      </rPr>
      <t>projekt v realizaci</t>
    </r>
  </si>
  <si>
    <t xml:space="preserve">IROP
85% 
15% </t>
  </si>
  <si>
    <r>
      <t xml:space="preserve">2019 - 2020
</t>
    </r>
    <r>
      <rPr>
        <sz val="11"/>
        <color rgb="FF0070C0"/>
        <rFont val="Calibri"/>
        <family val="2"/>
        <charset val="238"/>
        <scheme val="minor"/>
      </rPr>
      <t>dosud nevyúčtovaný projekt</t>
    </r>
  </si>
  <si>
    <t>KKN a.s.
SOFTWARUM s.r.o.</t>
  </si>
  <si>
    <t>CRR 
neproplacení dotace</t>
  </si>
  <si>
    <r>
      <rPr>
        <sz val="11"/>
        <rFont val="Calibri"/>
        <family val="2"/>
        <charset val="238"/>
        <scheme val="minor"/>
      </rPr>
      <t>Původně jednoetapový projekt, byl na žádost poskytovatele dotace rozdělen na dvě etapy, přičemž etapy projektu nebyly shodné s rozdělením veřejných zakázek a poskytovatel dotace v I. etapě neproplatil požadovanou dotaci, ale jen dotaci plánovanou, přičemž ji neproplatil ani ve II. etapě. KKN dne 12. 6.2018 podala na CRR žádost o přehodnocení postupu, odpověď až dne 8.7.2020 - zamítnuto. Dne 9.9.2020 podala KKN správní žalobu. Městský soud v Praze žalobu zamítl - viz rozsudek  č.j. A 54/2020-182 ze dne 12.4.2021. Dne 27.4.2021 podala KKN kasační stížnost</t>
    </r>
    <r>
      <rPr>
        <b/>
        <sz val="11"/>
        <rFont val="Calibri"/>
        <family val="2"/>
        <charset val="238"/>
        <scheme val="minor"/>
      </rPr>
      <t xml:space="preserve">
OČEKÁVÁME ROZHODNUTÍ  NSS VE VĚCI KASAČNÍ STÍŽNOSTI</t>
    </r>
  </si>
  <si>
    <r>
      <t xml:space="preserve">Dne 22. 1. 2020 obdržela SPŠ Ostrov Platební výměr č. 1/2021 na penále ve výši 88.653.154,00 Kč, č. j. RRSZ 307/2021. Penále je splatné ve lhůtě 15 dnů ode dne doručení. RKK usnesením č. RK 1315/12/20 ze dne 16. 12. 2015 schválila  úhradu tehdy ještě nevyměřeného penále, bude-li ÚRR doměřeno
Již dne 13. 11. 2015 podala SPŠ Ostrov žádost o prominutí odvodu daně a dosud nevyměřeného penále a uhradila příslušné správní poplatky. Dne 11.1.2021 podala SPŠ opětovnou žádost o prominutí odvodu a penále. Penále ve výši 88.653.154,- Kč uhradila škola dne 1. 2.2021. Dne 14.5.2021 Výbor Regionální rady rozhodl o částečném prominutí penále. Dle rozhodnutí RRSZ 2096/2021 z 16.6.2021 činí konečná výše penále 750.000,- Kč. Částka ve výši 87.903.154.- Kč je prominutá a ÚRR ji vrátil 24.6.2021 na bankovní účet školy. Následně dne 28.6.2021 škola převedla částku na bankovní účet KK..
</t>
    </r>
    <r>
      <rPr>
        <b/>
        <sz val="11"/>
        <color theme="1"/>
        <rFont val="Calibri"/>
        <family val="2"/>
        <charset val="238"/>
        <scheme val="minor"/>
      </rPr>
      <t>ZBÝVAJÍCÍ FINANČNÍ POSTIH BUDE ŠKOLA ŘEŠIT JAKO ŠKODNÍ PŘÍPAD</t>
    </r>
  </si>
  <si>
    <r>
      <t xml:space="preserve">Dne 16.12.2020 doručen platební výměr na penále ve výši 68.797,- Kč. Již dne 13. 11. 2015 podala SPŠ Ostrov žádost o prominutí odvodu daně a dosud nevyměřeného penále a uhradila příslušné správní poplatky. Penále ve výši 68.797 Kč uhradila škola dne 17.12.2020. Dne 11.1.2021 podala SPŠ opětovnou žádost o prominutí odvodu a penále. Dne 14.5.2021 Výbor Regionální rady rozhodl o částečném prominutí penále. Dle rozhodnutí RRSZ 2097/2021 z 16.6.2021 činí konečná výše penále 6.880,- Kč. Částka ve výši 61.917.- Kč je prominutá a ÚRR ji vrátil 24.6.2021 na bankovní účet školy.
</t>
    </r>
    <r>
      <rPr>
        <b/>
        <sz val="11"/>
        <color theme="1"/>
        <rFont val="Calibri"/>
        <family val="2"/>
        <charset val="238"/>
        <scheme val="minor"/>
      </rPr>
      <t>ZBÝVAJÍCÍ FINANČNÍ POSTIH BUDE ŠKOLA ŘEŠIT JAKO ŠKODNÍ PŘÍPAD</t>
    </r>
  </si>
  <si>
    <r>
      <t xml:space="preserve">ÚOHS v protokolu o kontrole čj. ÚOHS-37652/2020/521/RŠu ze dne 25.11.2020 identifikoval porušení zákona č. 134/2016 Sb. Dne 28.1.2021 ÚOHS udělil pokutu ve výši 50.000 Kč + 1.000 Kč náklady řízení, viz Rozhodnutí čj. ÚOHS-03493/2021/500/Alv. Právní zástupce KSÚS (administrátor veřejné zakázky) nepodal rozklad. Rozhodnutí nabylo právní moci dne 17.2.2021. Částku 51.000 Kč uhradila KSÚS dne 4.3.2021, kterou dne 31.3.2021 administrátor KSÚS nahradil.
</t>
    </r>
    <r>
      <rPr>
        <b/>
        <sz val="11"/>
        <rFont val="Calibri"/>
        <family val="2"/>
        <charset val="238"/>
        <scheme val="minor"/>
      </rPr>
      <t>KONEČNÝ STAV - pokutu uhradil administrátor veřejné zakázky</t>
    </r>
  </si>
  <si>
    <r>
      <t xml:space="preserve">ADPM zkusilo požádat o proplacení, přestože VŘ 008 úprava projektové dokumentace nebylo v žádosti o dotaci, a proto částka ve výši 215.985 Kč za úpravu projektové dokumentace je  nezpůsobilým výdajem.
</t>
    </r>
    <r>
      <rPr>
        <b/>
        <sz val="11"/>
        <color theme="1"/>
        <rFont val="Calibri"/>
        <family val="2"/>
        <charset val="238"/>
        <scheme val="minor"/>
      </rPr>
      <t>KONEČNÝ STAV - nezpůsobilé výdaje - nejedná se o škodu</t>
    </r>
  </si>
  <si>
    <t>zadavatel postupoval v rozporu § 48 odst. 8 ve spojení s § 48 odst. 2 zákona č. 134/2016 Sb. (ZZVZ), když nevyloučil z účasti vybraného dovavatel (prokazování technické kvalifikace prostřednictvím poddodavateleFIRESTA-Fišer) - sankce 10%</t>
  </si>
  <si>
    <r>
      <rPr>
        <sz val="11"/>
        <rFont val="Calibri"/>
        <family val="2"/>
        <charset val="238"/>
        <scheme val="minor"/>
      </rPr>
      <t>18.3.2021 vystavilo Centrum pro regionální rozvoj (CRR) opravné stanovisko k veřejné zakázce  na stavbu - uvedeno dle ÚOHS zjištění vysoké závažnosti-  25.3.2021 podány námitky, dne 17.6.2021 doručena Informace o nevyplacení části dotace - stanovena sankce 10%, Dne 25.6.2021 podány námitky, dne 2.7.2021 námitky postoupeny na MMR.</t>
    </r>
    <r>
      <rPr>
        <b/>
        <sz val="11"/>
        <rFont val="Calibri"/>
        <family val="2"/>
        <charset val="238"/>
        <scheme val="minor"/>
      </rPr>
      <t xml:space="preserve">
OČEKÁVÁME ROZHODNUTÍ MMR O NÁMITKÁCH</t>
    </r>
  </si>
  <si>
    <t xml:space="preserve">Poskytovatel dotace proplatil v rámci I. etapy projektu pouze dotaci za plánované výdaje ve výši 21.796,541 Kč a neproplatil skutečně vynaložené výdaje, které ani nepřevedl do II. etapy projektu, čímž krátil dotaci o 6.000.052,08 Kč </t>
  </si>
  <si>
    <t xml:space="preserve">ÚRR nevyměřil odvod v celé výši dle doručených Výzev k vrácení dotace ze dne 1.2.2016, které byly v celkové částce ve výši 10.926.411,03 Kč. Zbývající část výzev ve výši 4.224.352,03 Kč, případně v max. výši 4.938.993,28 Kč dle Zprávy o auditu operace  ROPSZ/2015/5202-9, včetně doměření za I.etapu by mohla být ještě vyměřena.
OČEKÁVÁME MOŽNÉ VYDÁNÍ PLATEBNÍCH VÝMĚRŮ PRO DALŠÍ ZJIŠTĚNÍ </t>
  </si>
  <si>
    <t xml:space="preserve">dvě pochybení jedné veřejné zakázce -porušení zásady transparentnosti, rovného zacházení a diskriminace § 6 ZVZ - požadavek na dispozici s obalovnou; 
vítězný uchazeč nesplnil zadávací podmínky porušení zásady transparentnosti, rovného zacházení a diskriminace § 6 ZVZ - požadavek na dispozici s obalovnou - sankce ve výši 5% z hodnoty veřejné zakázky; čestné prohlášení v nabídce uchazeče nesplňovalo požadavky dle ZVZ - konečná uplatněná sankce ve výši 25% </t>
  </si>
  <si>
    <r>
      <t xml:space="preserve">MPSV kontrola závěrečné zprávy o realizaci projektu a ŽoP - Oznámení o schválení zprávy o realizaci projektu a spolu s ní předložené žádosti o platbu ze dne 9.9.2019 a Výzva k vrácení dotace či její části ze dne 9.9.2019, Dne 16.10.2019 Výzva uhrazena dle rozhodnutí Rady KK č. RK 1189/10/19 ze dne 7.10.2019, RKK usnesením č. 1104/10/20 ze dne 19.10.2020 souhlasila s podáním žalobního návrhu z titulu bezdůvodného obohacení ve věci vymáhání pohledávky za společností AUGUR Consulting s.r.o. ve výši 509.410,00 Kč po odstoupení od smlouvy z důvodu prodlení s plněním zakázky. Dne 3.9.2021 KK podal žalobu na společnost AUGUR Consulting s.r.o
</t>
    </r>
    <r>
      <rPr>
        <b/>
        <sz val="11"/>
        <rFont val="Calibri"/>
        <family val="2"/>
        <charset val="238"/>
        <scheme val="minor"/>
      </rPr>
      <t>KONEČNÝ STAV</t>
    </r>
  </si>
  <si>
    <r>
      <t xml:space="preserve">4.11.2014 ukončena veřejnosprávní kontrola - námitky zamítnuty; 15.5.2015 zahájeno daňové řízení; 1.6.2015 a 10.6.2015 zasláno na ÚRR stanovisko a dokumentace k veřejné zakázce. Dne 15.7.2015 doručen PV č.j. RRSZ 15409/2015 na odvod za PRK ve výši 10 % ze získané dotace; 13.8.2015 bylo podáno odvolání proti platebnímu výměru; 7.4.2017 z ÚRR Protokol o kontrole - bez zjištění;
20.11.2019 Rozhodnutí MFČR č.j. MF-51496/2015/1203-5 - snížení odvodu na částku 2.879.688,- Kč; Dne 28.11.2019 uhradil KK pravomocný platební výměr; Rozhodnutí Rady č. RK 1468/12/19 ze dne 9.12.2019 nepodávat správní žalobu; dne 20.1.2020 odeslána Žádost o prominutí odvodu a dosud nevyměřeného penále č.j. KK/19/HK/20 ze dne 20.1.2020; dne 17.2.2020 odeslána žádost o vyhotovení právních posouzení odpovědnosti za škodu č. j. KK/775/FI/20 OLP, dne 2.3.2020 doručeno Sdělení k žádosti č. j. RRSZ 725/2020 ze dne 2.3.2020, dne 2.4.2020 odeslána nová Žádost o prominutí odvodu č. j. KK/110/HK/20; dne 20.4.2020 doručeno vrácení přípisu č.j. RRSZ 1168/2020 ze dne 20.4.2020; dne 6.5.2020 odeslána nová Žádost RRSZ č.j. KK/164/HK/20 ze dne 6.5.2020; dne 19.6.2020 a dne 4.9.2020  se uskutečnil Výbor regionální rady regionu soudržnosti Severozápad s usnesením, že návrh nebyl přijat, Dne 29.5.2020 vyhotovilo OLP Posouzení odpovědnosti externího administrátora veřejných zakázek "Realizace stavby Dopravní terminál Cheb" a "Dopravní terminál Mariánské Lázně" ve znění Doplnění posouzení odpovědnosti externího administrátora veřejných zakázek "Realizace stavby Dopravní terminál Cheb" a "Dopravní terminál Mariánské Lázně" ze dne 12.10.2020 se závěrem, že nedoporučuje vymáhat škodu po společnosti STAVING-INVEST, s.r.o. ve výši 4.711.313,00 Kč a po Mgr. Michalu Bernáškovi ve výši 2.879.688,00 Kč, když neporušili své povinnosti příslušnými mandátními smlouvami a nezpůsobili tak škodu KK. Dne 31.12.2020 bylo odesláno RRSZ Doplnění žádosti o prominutí č.j. KK/315/HK/20 ze dne 30.12.2020, dne 11.6.2021 VRR usnesením č. 13/132/2021 rozhodl o neprominutí odvodu a dosud nevyměřeného penále, dne 3.8.2021 doručeno Rozhodnutí o prominutí odvodu za porušení rozpočtové kázně č.j. RRSZ 2439/2021 ze dne 30.7.2021, RRSZ resp. VRR zamítl žádost o prominutí, Ing. Drahomíra Stefanovičová ředitelka APDM schválila Protokol o škodě ze dne 10.8.2021, jednání škodní komise proběhlo dne 17.9.2021. Škodní komise doporučila škodu po Mgr. Michalu Bernáškovi, IČO: 67118810 nevymáhat. Předloženo Radě KK dne 4. 10. 2021. 
</t>
    </r>
    <r>
      <rPr>
        <b/>
        <sz val="11"/>
        <color theme="1"/>
        <rFont val="Calibri"/>
        <family val="2"/>
        <charset val="238"/>
        <scheme val="minor"/>
      </rPr>
      <t>KONEČNÝ STAV</t>
    </r>
  </si>
  <si>
    <r>
      <t xml:space="preserve">4.11.2014 ukončena veřejnosprávní kontrola - námitky zamítnuty; 15.5.2015 zahájeno daňové řízení; 1.6.2015 a 10.6.2015 zasláno na ÚRR stanovisko a dokumentace k veřejné zakázce; Dne 15.7.2015 doručen PV č.j. 15402/2015 na odvod za PRK ve výši 5 % ze získané dotace; 13.8.2015 bylo podáno odvolání proti platebnímu výměru; 26.11.2019 Rozhodnutí MFČR č.j.MF-51494/2015/1203-4 zamítnutí odvolání; Dne 28.11.2019 uhradil KK pravomocný platební výměr; Rozhodnutí Rady č. RK 1467/12/19 ze dne 9.12.2019 nepodávat správní žalobu; dne 20.1.2020 odeslána Žádost o prominutí odvodu a dosud nevyměřeného penále č.j. KK/21/HK/20 ze dne 20.1.2020; dne 17.2.2020 odeslána žádost o vyhotovení právních posouzení odpovědnosti za škodu č. j. KK/775/FI/20 OLP, dne 3.3.2020 doručeno Sdělení k žádosti č. j. RRSZ 753/2020 ze dne 3.3.2020, dne 2.4.2020 odeslána nová Žádost o prominutí odvodu č. j. KK/109/HK/20; dne 20.4.2020 doručeno vrácení přípisu č.j. RRSZ 1166/2020 ze dne 20.4.2020; dne 6.5.2020 odeslána nová Žádost RRST č.j. KK/163/HK/20 ze dne 6.5.2020; dne 19.6.2020 a dne 4.9.2020  se uskutečnil Výbor regionální rady regionu soudržnosti Severozápad s usnesením, že návrh nebyl přijat, Dne 29.5.2020 vyhotovilo OLP Posouzení odpovědnosti externího administrátora veřejných zakázek "Realizace stavby Dopravní terminál Cheb" a "Dopravní terminál Mariánské Lázně" ve znění Doplnění posouzení odpovědnosti externího administrátora veřejných zakázek "Realizace stavby Dopravní terminál Cheb" a "Dopravní terminál Mariánské Lázně" ze dne 12.10.2020 se závěrem, že nedoporučuje vymáhat škodu po společnosti STAVING-INVEST, s.r.o. ve výši 4.711.313,00 Kč a po Mgr. Michalu Bernáškovi ve výši 2.879.688,00 Kč, když neporušili své povinnosti příslušnými mandátními smlouvami a nezpůsobili tak škodu KK. Dne 31.12.2020 bylo odesláno RRSZ Doplnění žádosti o prominutí č.j. KK/314/HK/20 ze dne 30.12.2020, dne 11.6.2021 VRR usnesením č. 12/132/2021 rozhodl o neprominutí odvodu a dosud nevyměřeného penále, dne 3.8.2021 doručeno Rozhodnutí o prominutí odvodu za porušení rozpočtové kázně č.j. RRSZ 2438/2021 ze dne 30.7.2021, RRSZ resp. VRR zamítl žádost o prominutí, Ing. Drahomíra Stefanovičová ředitelka APDM schválila Protokol o škodě ze dne 10.8.2021, jednání škodní komise proběhlo dne 17.9.2021. Škodní komise doporučila škodu po STAVING-INVEST, s.r.o., IČO: 00670073 nevymáhat. Předloženo Radě KK dne 4. 10. 2021. 
</t>
    </r>
    <r>
      <rPr>
        <b/>
        <sz val="11"/>
        <color theme="1"/>
        <rFont val="Calibri"/>
        <family val="2"/>
        <charset val="238"/>
        <scheme val="minor"/>
      </rPr>
      <t>KONEČNÝ STAV</t>
    </r>
  </si>
  <si>
    <r>
      <t xml:space="preserve">6.11.2014 ukončena veřejnosprávní kontrola - námitkám nebylo vyhověno;
15.4.2015  Oznámení výsledku šetření  podnětu ÚOHS-P39/2015/VZ-7503/2015/551/Sbe  - bez sankce; 20.4.2015 zahájen MF ČR audit operace;
3.10.2016 MFČR rozhodlo ve sporu pro nepeněžité plnění KSÚS a ÚRR ve prospěch KSÚS a přikázalo ÚRR, aby KSÚS písemně informoval o krácení a o důvodech krácení, 10.10.2016 ÚRR podala odpor proti rozhodnutí MFČR,
24.10.2016 KSÚS zaslala prostřednictvím advokátní kanceláře stanovisko k odporu. 15.12.2016 doručeno Oznámení o krácení způsobilých výdajů
8.9.2017 zahájen spor pro peněžité plnění, 18.5.2018 doručeno zamítavé rozhodnutí MFČR o sporu z veřejnosprávní smlouvy, </t>
    </r>
    <r>
      <rPr>
        <b/>
        <sz val="11"/>
        <rFont val="Calibri"/>
        <family val="2"/>
        <charset val="238"/>
        <scheme val="minor"/>
      </rPr>
      <t>17.7.2018 podaná správní žaloba</t>
    </r>
    <r>
      <rPr>
        <sz val="11"/>
        <rFont val="Calibri"/>
        <family val="2"/>
        <charset val="238"/>
        <scheme val="minor"/>
      </rPr>
      <t xml:space="preserve"> proti rozhodnutí o sporu (usnesení č. RK 785/07/18 ze dne 9.7.2018). Dne 28. 6. 2021 byl právnímu zástupci KSÚS doručen rozsudek Městského soudu v Praze č. j. 10Af 1/2019-53 ze dne 22. 6. 2021, na základě kterého byla výše uvedená správní žaloba zamítnuta. Informace do RKK dne 9. 8.2021.
</t>
    </r>
    <r>
      <rPr>
        <sz val="11"/>
        <rFont val="Calibri"/>
        <family val="2"/>
        <charset val="238"/>
      </rPr>
      <t xml:space="preserve">Dne 27.7.2021 vyzvala KSÚS prostřednictví Advokátní kanceláře ŠENDERA A ČIHÁK externího administrátora (Veřejné zakázky s.r.o.) k náhradě škody v celkové výši 32.077.718,08 Kč, která zahrnuje finanční postih ve výši 31.074.718,09 Kč, náklady na sporné řízení ve výši 1.000.000,- Kč a soudní poplatek za správní žalobu ve výši 3.000,- Kč. Dne 15. 9. 2021 proběhlo jednání škodní komise, která doporučila  náhradu škody nevymáhat. Ředitel KSÚS vyhotoví rozhodnutí o náhradě škody s tím, že KSÚS nebude škodu vymáhat.
</t>
    </r>
    <r>
      <rPr>
        <b/>
        <sz val="11"/>
        <rFont val="Calibri"/>
        <family val="2"/>
        <charset val="238"/>
      </rPr>
      <t>KONEČNÝ STAV</t>
    </r>
  </si>
  <si>
    <r>
      <t>13.11.2014 ukončena veřejnosprávní kontrola - námitkám bylo částečně vyhověno (námitky k "obalovnám" byly zamítnuty), 15.4.2015 Oznámení výsledku šetření  podnětu ÚOHS-P37/2015/VZ-9450/2015/551/Eno  - bez sankce, 17.12.2015 finanční ukončení projektu, 3.10.2016 MFČR rozhodlo ve sporu pro nepeněžité plnění  ve prospěch KSÚS a přikázalo ÚRR, aby KSÚS písemně informoval o krácení a o důvodech krácení, 10.10.2016 ÚRR podala odpor proti rozhodnutí MFČR,
24.10.2016 KSÚS zaslala prostřednictvím advokátní kanceláře stanovisko k odporu, 15.12.2016 doručeno Oznámení o krácení způsobilých výdajů
5.6.2017 RKK  (RK 677/06/17) vzala na vědomí rozhodnutí KSÚS o podání návrhu na spor pro 16.163.365,61 Kč (pochybení A1.1, A1.2) a nepodání návrhu na spor pro 97.231,79  Kč (pochybení A1.3); RKK usnesením č. RK 786/07/18 ze dne 9.7.2018 vzala na vědomí nepodání sporu na peněžité plněn a uložila řediteli informovat RKK o dalším postupu. 13.9.2018 vyzval odbor finanční  ředitele KSÚS KK  dopisem  č.j. 2789/FI/18 k řešení škod dle usnesení č. RK 677/06/17.
Dne 28. 6. 2021 byl právnímu zástupci KSÚS doručen rozsudek Městského soudu v Praze č. j. 10Af 1/2019-53 ze dne 22. 6. 2021, na základě kterého byla správní žaloba v obdobném projektu Jihovýchodní obchvat Cheb (stejné zjištění) zamítnuta. Informace do RKK dne 9. 8.2021.</t>
    </r>
    <r>
      <rPr>
        <b/>
        <sz val="11"/>
        <rFont val="Calibri"/>
        <family val="2"/>
        <charset val="238"/>
        <scheme val="minor"/>
      </rPr>
      <t xml:space="preserve">
</t>
    </r>
    <r>
      <rPr>
        <sz val="11"/>
        <rFont val="Calibri"/>
        <family val="2"/>
        <charset val="238"/>
        <scheme val="minor"/>
      </rPr>
      <t xml:space="preserve"> Dne 15. 9. 2021 proběhlo jednání škodní komise, která doporučila  náhradu škody nevymáhat. Ředitel KSÚS vyhotoví rozhodnutí o náhradě škody s tím, že KSÚS nebude škodu vymáhat.
</t>
    </r>
    <r>
      <rPr>
        <b/>
        <sz val="11"/>
        <rFont val="Calibri"/>
        <family val="2"/>
        <charset val="238"/>
        <scheme val="minor"/>
      </rPr>
      <t>KONEČNÝ STAV</t>
    </r>
  </si>
  <si>
    <r>
      <t>18.11.2014 ukončena veřejnosprávní kontrola - námitkám bylo částečně vyhověno (námitky k "obalovnám" byly zamítnuty),
15.4.2015 Oznámení výsledku šetření  podnětu ÚOHS-P38/2015/VZ-7500/2015/551/Sbe  - bez  sankce,
3.10.2016 MFČR rozhodlo ve sporu pro nepeněžité plnění KSÚS a ÚRR ve prospěch KSÚS a přikázalo ÚRR, aby KSÚS písemně informoval o krácení a o důvodech krácení, 10.10.2016 ÚRR podala odpor proti rozhodnutí MFČR, 24.10.2016 KSÚS zaslala prostřednictvím advokátní kanceláře stanovisko k odporu.
15.12.2016 doručeno Oznámení o krácení způsobilých výdajů,
22.5.2017 RKK (RK 591/05/17) vzala na vědomí rozhodnutí KSÚS o podání návrhu na spor pro 35.285.573,33 Kč (pochybení A1.1) .
RKK usnesením č. RK 848/07/18 ze dne 23.7.2018 vzala na vědomí nepodání sporu na peněžité plnění, 13.9.2018 vyzval odbor finanční  ředitele KSÚS KK  dopisem  č.j. 2789/FI/18 k řešení škod dle usnesení č. RK 677/06/17.
Dne 28. 6. 2021 byl právnímu zástupci KSÚS doručen rozsudek Městského soudu v Praze č. j. 10Af 1/2019-53 ze dne 22. 6. 2021, na základě kterého byla správní žaloba v obdobném projektu Jihovýchodní obchvat Cheb (stejné zjištění) zamítnuta. Informace do RKK dne 9. 8.2021.</t>
    </r>
    <r>
      <rPr>
        <b/>
        <sz val="11"/>
        <rFont val="Calibri"/>
        <family val="2"/>
        <charset val="238"/>
        <scheme val="minor"/>
      </rPr>
      <t xml:space="preserve">
</t>
    </r>
    <r>
      <rPr>
        <sz val="11"/>
        <rFont val="Calibri"/>
        <family val="2"/>
        <charset val="238"/>
        <scheme val="minor"/>
      </rPr>
      <t xml:space="preserve">Dne 27. 7. 2021 vyzvala KSÚS prostřednictví Advokátní kanceláře ŠENDERA A ČIHÁK externího administrátora k náhradě škody v celkové výši 35.285.573,33 Kč, která odpovídá krácené dotaci.
 Dne 15. 9. 2021 proběhlo jednání škodní komise, která doporučila  náhradu škody nevymáhat. Ředitel KSÚS vyhotoví rozhodnutí o náhradě škody s tím, že KSÚS nebude škodu vymáhat.
</t>
    </r>
    <r>
      <rPr>
        <b/>
        <sz val="11"/>
        <rFont val="Calibri"/>
        <family val="2"/>
        <charset val="238"/>
        <scheme val="minor"/>
      </rPr>
      <t>KONEČNÝ STAV</t>
    </r>
  </si>
  <si>
    <r>
      <t xml:space="preserve">Dne 14.12.2015 doručena Zpráva o auditu operace  ROPSZ/2015/5202-9 za II. etapu projektu, k pochybením uvedeno, že ovlivňují i certifikované výdaje I.etapy projektu, dne 21.1.2016 ÚRR doručil Výzvy k vrácení dotace dle § 22 odst. 6 zák. 250/2000 Sb.,  dne 1.2.2016 doručeny opravné výzvy v celkové částce ve výši 10.926.411,03 Kč z a pochybení ve II.etapě,  výzvy nebyly uhrazeny. Dne 20.8.2016 bylo ISŠTE doručeno oznámení o zahájení daňového řízení,
</t>
    </r>
    <r>
      <rPr>
        <b/>
        <sz val="11"/>
        <rFont val="Calibri"/>
        <family val="2"/>
        <charset val="238"/>
        <scheme val="minor"/>
      </rPr>
      <t xml:space="preserve">dne 16.3.2017 vystaven platební výměr č.3/2017 na 823.671 Kč </t>
    </r>
    <r>
      <rPr>
        <sz val="11"/>
        <rFont val="Calibri"/>
        <family val="2"/>
        <charset val="238"/>
        <scheme val="minor"/>
      </rPr>
      <t xml:space="preserve">za zjištění č.2 ze zprávy o auditu (269.286 Kč za II. etapu a 554.385 Kč za I.etapu), 13. 4. 2017 podáno odvolání proti PV č. 3/2017;
</t>
    </r>
    <r>
      <rPr>
        <b/>
        <sz val="11"/>
        <rFont val="Calibri"/>
        <family val="2"/>
        <charset val="238"/>
        <scheme val="minor"/>
      </rPr>
      <t>Dne 30.11.2018 doručen PV č. 21/2018 ve výši 5.878.388 Kč</t>
    </r>
    <r>
      <rPr>
        <sz val="11"/>
        <rFont val="Calibri"/>
        <family val="2"/>
        <charset val="238"/>
        <scheme val="minor"/>
      </rPr>
      <t xml:space="preserve"> za zjištění č. 6 ze Zprávy o auditu operace - dodatečné stavební práce (výzva na  částku dle Zprávy o auditu operace ve výši 10.542.656,28 Kč). Dne 20.12.2018 podáno k MFČR odvolání proti PV č. 21/2018. Dne 30.8.2021 doručeno Rozhodnutí MFČR č. j. MF-34104/2017/1203-6, kterým bylo zamítnuto odvolání proti PV č. 3/2017. </t>
    </r>
    <r>
      <rPr>
        <b/>
        <sz val="11"/>
        <color rgb="FFFF0000"/>
        <rFont val="Calibri"/>
        <family val="2"/>
        <charset val="238"/>
        <scheme val="minor"/>
      </rPr>
      <t>Úhrada PV do 15. 9.2021 a info do RKK dne 20.9.2021. Podání žádosti o prominutí odvodu 823.671,- Kč a nevyměřeného penále.</t>
    </r>
    <r>
      <rPr>
        <sz val="11"/>
        <rFont val="Calibri"/>
        <family val="2"/>
        <charset val="238"/>
        <scheme val="minor"/>
      </rPr>
      <t xml:space="preserve">
</t>
    </r>
    <r>
      <rPr>
        <b/>
        <sz val="11"/>
        <rFont val="Calibri"/>
        <family val="2"/>
        <charset val="238"/>
        <scheme val="minor"/>
      </rPr>
      <t>OČEKÁVÁME ROZHODNUTÍ MFČR O ODVOLÁNÍ PROTI PLATEBNÍMU VÝMĚRU č. 21/2018.</t>
    </r>
  </si>
  <si>
    <t>VŘ 006 - Zajištění technického dozoru - diskriminační požadavek k prokázání kvalifikačního předpokladu (viz PV 3/2017 - odvod 25%, tj. 823.671,- Kč);
zadání dodatečných stavebních prací formou JŘBU v rozporu s § 23 odst.7 písm. a) ZVZ  - vícepráce nad rámec smlouvy;
čerpání rezervy na nezpůsobilé výdaje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</si>
</sst>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_ ;[Red]\-#,##0.00\ "/>
  </numFmts>
  <fonts count="95"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b/>
      <sz val="11"/>
      <color theme="1"/>
      <name val="Calibri"/>
      <family val="2"/>
      <charset val="238"/>
      <scheme val="minor"/>
    </font>
    <font>
      <sz val="10"/>
      <name val="Arial CE"/>
      <charset val="238"/>
    </font>
    <font>
      <sz val="10"/>
      <name val="Arial"/>
      <family val="2"/>
      <charset val="238"/>
    </font>
    <font>
      <sz val="11"/>
      <color indexed="8"/>
      <name val="Calibri"/>
      <family val="2"/>
    </font>
    <font>
      <sz val="11"/>
      <name val="Calibri"/>
      <family val="2"/>
      <scheme val="minor"/>
    </font>
    <font>
      <sz val="11"/>
      <name val="Calibri"/>
      <family val="2"/>
      <charset val="238"/>
      <scheme val="minor"/>
    </font>
    <font>
      <b/>
      <sz val="11"/>
      <color indexed="8"/>
      <name val="Calibri"/>
      <family val="2"/>
      <charset val="238"/>
    </font>
    <font>
      <sz val="11"/>
      <color indexed="8"/>
      <name val="Calibri"/>
      <family val="2"/>
      <charset val="238"/>
    </font>
    <font>
      <sz val="11"/>
      <color rgb="FFFF0000"/>
      <name val="Calibri"/>
      <family val="2"/>
      <charset val="238"/>
      <scheme val="minor"/>
    </font>
    <font>
      <sz val="11"/>
      <color rgb="FF00B050"/>
      <name val="Calibri"/>
      <family val="2"/>
      <charset val="238"/>
      <scheme val="minor"/>
    </font>
    <font>
      <b/>
      <sz val="11"/>
      <name val="Calibri"/>
      <family val="2"/>
      <charset val="238"/>
      <scheme val="minor"/>
    </font>
    <font>
      <b/>
      <i/>
      <sz val="11"/>
      <color theme="1"/>
      <name val="Calibri"/>
      <family val="2"/>
      <charset val="238"/>
      <scheme val="minor"/>
    </font>
    <font>
      <i/>
      <sz val="11"/>
      <color theme="1"/>
      <name val="Calibri"/>
      <family val="2"/>
      <charset val="238"/>
      <scheme val="minor"/>
    </font>
    <font>
      <sz val="11"/>
      <color rgb="FF0070C0"/>
      <name val="Calibri"/>
      <family val="2"/>
      <charset val="238"/>
      <scheme val="minor"/>
    </font>
    <font>
      <b/>
      <sz val="11"/>
      <color rgb="FFFF0000"/>
      <name val="Calibri"/>
      <family val="2"/>
      <charset val="238"/>
      <scheme val="minor"/>
    </font>
    <font>
      <b/>
      <sz val="22"/>
      <color theme="1"/>
      <name val="Calibri"/>
      <family val="2"/>
      <charset val="238"/>
    </font>
    <font>
      <b/>
      <sz val="22"/>
      <color theme="1"/>
      <name val="Calibri"/>
      <family val="2"/>
      <charset val="238"/>
      <scheme val="minor"/>
    </font>
    <font>
      <b/>
      <sz val="22"/>
      <name val="Calibri"/>
      <family val="2"/>
      <charset val="238"/>
      <scheme val="minor"/>
    </font>
    <font>
      <b/>
      <sz val="14"/>
      <color theme="1"/>
      <name val="Calibri"/>
      <family val="2"/>
      <charset val="238"/>
      <scheme val="minor"/>
    </font>
    <font>
      <b/>
      <i/>
      <sz val="10"/>
      <color theme="1"/>
      <name val="Calibri"/>
      <family val="2"/>
      <charset val="238"/>
      <scheme val="minor"/>
    </font>
    <font>
      <b/>
      <i/>
      <sz val="11"/>
      <name val="Calibri"/>
      <family val="2"/>
      <charset val="238"/>
      <scheme val="minor"/>
    </font>
    <font>
      <i/>
      <sz val="10"/>
      <color theme="1"/>
      <name val="Calibri"/>
      <family val="2"/>
      <charset val="238"/>
      <scheme val="minor"/>
    </font>
    <font>
      <i/>
      <sz val="10"/>
      <name val="Calibri"/>
      <family val="2"/>
      <charset val="238"/>
      <scheme val="minor"/>
    </font>
    <font>
      <sz val="11"/>
      <color rgb="FF00B050"/>
      <name val="Calibri"/>
      <family val="2"/>
      <charset val="238"/>
    </font>
    <font>
      <sz val="11"/>
      <name val="Calibri"/>
      <family val="2"/>
      <charset val="238"/>
    </font>
    <font>
      <sz val="11"/>
      <color rgb="FF7030A0"/>
      <name val="Calibri"/>
      <family val="2"/>
      <charset val="238"/>
    </font>
    <font>
      <sz val="11"/>
      <color rgb="FF0070C0"/>
      <name val="Calibri"/>
      <family val="2"/>
      <charset val="238"/>
    </font>
    <font>
      <b/>
      <sz val="11"/>
      <name val="Calibri"/>
      <family val="2"/>
      <charset val="238"/>
    </font>
    <font>
      <sz val="11"/>
      <color rgb="FF7030A0"/>
      <name val="Calibri"/>
      <family val="2"/>
      <charset val="238"/>
      <scheme val="minor"/>
    </font>
    <font>
      <b/>
      <sz val="11"/>
      <color rgb="FF002060"/>
      <name val="Calibri"/>
      <family val="2"/>
      <charset val="238"/>
      <scheme val="minor"/>
    </font>
    <font>
      <b/>
      <sz val="11"/>
      <color rgb="FF00B050"/>
      <name val="Calibri"/>
      <family val="2"/>
      <charset val="238"/>
      <scheme val="minor"/>
    </font>
    <font>
      <b/>
      <sz val="11"/>
      <color rgb="FF0070C0"/>
      <name val="Calibri"/>
      <family val="2"/>
      <charset val="238"/>
      <scheme val="minor"/>
    </font>
    <font>
      <b/>
      <sz val="11"/>
      <color indexed="36"/>
      <name val="Calibri"/>
      <family val="2"/>
      <charset val="238"/>
    </font>
    <font>
      <b/>
      <sz val="11"/>
      <color indexed="10"/>
      <name val="Calibri"/>
      <family val="2"/>
      <charset val="238"/>
    </font>
    <font>
      <b/>
      <sz val="11"/>
      <color rgb="FF7030A0"/>
      <name val="Calibri"/>
      <family val="2"/>
      <charset val="238"/>
      <scheme val="minor"/>
    </font>
    <font>
      <sz val="11"/>
      <color rgb="FFFF0000"/>
      <name val="Calibri"/>
      <family val="2"/>
      <scheme val="minor"/>
    </font>
    <font>
      <b/>
      <sz val="20"/>
      <color theme="1"/>
      <name val="Calibri"/>
      <family val="2"/>
      <charset val="238"/>
      <scheme val="minor"/>
    </font>
    <font>
      <sz val="10"/>
      <color theme="1"/>
      <name val="Calibri"/>
      <family val="2"/>
      <charset val="238"/>
      <scheme val="minor"/>
    </font>
    <font>
      <sz val="11"/>
      <color rgb="FF00B050"/>
      <name val="Calibri"/>
      <family val="2"/>
      <scheme val="minor"/>
    </font>
    <font>
      <b/>
      <sz val="18"/>
      <color theme="1"/>
      <name val="Calibri"/>
      <family val="2"/>
      <charset val="238"/>
      <scheme val="minor"/>
    </font>
    <font>
      <b/>
      <sz val="18"/>
      <name val="Calibri"/>
      <family val="2"/>
      <charset val="238"/>
      <scheme val="minor"/>
    </font>
    <font>
      <b/>
      <sz val="11"/>
      <color theme="1"/>
      <name val="Calibri"/>
      <family val="2"/>
      <scheme val="minor"/>
    </font>
    <font>
      <sz val="12"/>
      <color theme="1"/>
      <name val="Calibri"/>
      <family val="2"/>
      <scheme val="minor"/>
    </font>
    <font>
      <b/>
      <i/>
      <sz val="12"/>
      <color theme="1"/>
      <name val="Calibri"/>
      <family val="2"/>
      <charset val="238"/>
      <scheme val="minor"/>
    </font>
    <font>
      <b/>
      <sz val="12"/>
      <color theme="1"/>
      <name val="Calibri"/>
      <family val="2"/>
      <charset val="238"/>
      <scheme val="minor"/>
    </font>
    <font>
      <sz val="12"/>
      <color theme="1"/>
      <name val="Calibri"/>
      <family val="2"/>
      <charset val="238"/>
      <scheme val="minor"/>
    </font>
    <font>
      <b/>
      <sz val="12"/>
      <name val="Calibri"/>
      <family val="2"/>
      <charset val="238"/>
      <scheme val="minor"/>
    </font>
    <font>
      <b/>
      <sz val="10"/>
      <color theme="1"/>
      <name val="Calibri"/>
      <family val="2"/>
      <charset val="238"/>
      <scheme val="minor"/>
    </font>
    <font>
      <b/>
      <sz val="12"/>
      <color theme="1"/>
      <name val="Calibri"/>
      <family val="2"/>
      <scheme val="minor"/>
    </font>
    <font>
      <b/>
      <sz val="12"/>
      <color rgb="FF00B050"/>
      <name val="Calibri"/>
      <family val="2"/>
      <charset val="238"/>
      <scheme val="minor"/>
    </font>
    <font>
      <b/>
      <sz val="12"/>
      <color rgb="FF0070C0"/>
      <name val="Calibri"/>
      <family val="2"/>
      <charset val="238"/>
      <scheme val="minor"/>
    </font>
    <font>
      <b/>
      <sz val="12"/>
      <color rgb="FF7030A0"/>
      <name val="Calibri"/>
      <family val="2"/>
      <charset val="238"/>
      <scheme val="minor"/>
    </font>
    <font>
      <sz val="12"/>
      <color rgb="FF0070C0"/>
      <name val="Calibri"/>
      <family val="2"/>
      <charset val="238"/>
      <scheme val="minor"/>
    </font>
    <font>
      <sz val="12"/>
      <color rgb="FF00B050"/>
      <name val="Calibri"/>
      <family val="2"/>
      <charset val="238"/>
      <scheme val="minor"/>
    </font>
    <font>
      <sz val="12"/>
      <color rgb="FF7030A0"/>
      <name val="Calibri"/>
      <family val="2"/>
      <charset val="238"/>
      <scheme val="minor"/>
    </font>
    <font>
      <sz val="14"/>
      <color theme="1"/>
      <name val="Calibri"/>
      <family val="2"/>
      <scheme val="minor"/>
    </font>
    <font>
      <b/>
      <sz val="18"/>
      <color theme="1"/>
      <name val="Calibri"/>
      <family val="2"/>
      <charset val="238"/>
    </font>
    <font>
      <b/>
      <sz val="18"/>
      <name val="Calibri"/>
      <family val="2"/>
      <charset val="238"/>
    </font>
    <font>
      <b/>
      <sz val="18"/>
      <color indexed="8"/>
      <name val="Calibri"/>
      <family val="2"/>
      <charset val="238"/>
    </font>
    <font>
      <b/>
      <i/>
      <sz val="12"/>
      <name val="Calibri"/>
      <family val="2"/>
      <charset val="238"/>
      <scheme val="minor"/>
    </font>
  </fonts>
  <fills count="9">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0" tint="-0.249977111117893"/>
        <bgColor indexed="64"/>
      </patternFill>
    </fill>
  </fills>
  <borders count="7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right style="thin">
        <color indexed="64"/>
      </right>
      <top/>
      <bottom style="thin">
        <color indexed="64"/>
      </bottom>
      <diagonal/>
    </border>
    <border>
      <left/>
      <right/>
      <top/>
      <bottom style="medium">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right style="medium">
        <color indexed="64"/>
      </right>
      <top style="thin">
        <color indexed="64"/>
      </top>
      <bottom style="medium">
        <color indexed="64"/>
      </bottom>
      <diagonal/>
    </border>
    <border>
      <left style="thin">
        <color indexed="64"/>
      </left>
      <right/>
      <top/>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medium">
        <color indexed="64"/>
      </right>
      <top/>
      <bottom/>
      <diagonal/>
    </border>
    <border>
      <left/>
      <right style="medium">
        <color indexed="64"/>
      </right>
      <top style="thin">
        <color indexed="64"/>
      </top>
      <bottom/>
      <diagonal/>
    </border>
    <border>
      <left style="medium">
        <color indexed="64"/>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style="medium">
        <color indexed="64"/>
      </top>
      <bottom style="medium">
        <color indexed="64"/>
      </bottom>
      <diagonal/>
    </border>
    <border>
      <left/>
      <right style="thin">
        <color indexed="64"/>
      </right>
      <top/>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style="medium">
        <color indexed="64"/>
      </bottom>
      <diagonal/>
    </border>
    <border>
      <left style="medium">
        <color rgb="FFFF0000"/>
      </left>
      <right style="medium">
        <color rgb="FFFF0000"/>
      </right>
      <top style="medium">
        <color rgb="FFFF0000"/>
      </top>
      <bottom style="medium">
        <color rgb="FFFF0000"/>
      </bottom>
      <diagonal/>
    </border>
    <border>
      <left style="medium">
        <color rgb="FFFF0000"/>
      </left>
      <right style="medium">
        <color rgb="FFFF0000"/>
      </right>
      <top style="medium">
        <color rgb="FFFF0000"/>
      </top>
      <bottom/>
      <diagonal/>
    </border>
    <border>
      <left style="medium">
        <color rgb="FFFF0000"/>
      </left>
      <right style="medium">
        <color rgb="FFFF0000"/>
      </right>
      <top/>
      <bottom style="medium">
        <color rgb="FFFF0000"/>
      </bottom>
      <diagonal/>
    </border>
    <border>
      <left style="thin">
        <color indexed="64"/>
      </left>
      <right style="medium">
        <color indexed="64"/>
      </right>
      <top/>
      <bottom style="medium">
        <color indexed="64"/>
      </bottom>
      <diagonal/>
    </border>
  </borders>
  <cellStyleXfs count="13">
    <xf numFmtId="0" fontId="0" fillId="0" borderId="0"/>
    <xf numFmtId="0" fontId="36" fillId="0" borderId="0"/>
    <xf numFmtId="0" fontId="34" fillId="0" borderId="0"/>
    <xf numFmtId="0" fontId="37" fillId="0" borderId="0"/>
    <xf numFmtId="0" fontId="38" fillId="0" borderId="0"/>
    <xf numFmtId="0" fontId="33" fillId="0" borderId="0"/>
    <xf numFmtId="0" fontId="32" fillId="0" borderId="0"/>
    <xf numFmtId="0" fontId="31" fillId="0" borderId="0"/>
    <xf numFmtId="0" fontId="30" fillId="0" borderId="0"/>
    <xf numFmtId="0" fontId="29" fillId="0" borderId="0"/>
    <xf numFmtId="0" fontId="29" fillId="0" borderId="0"/>
    <xf numFmtId="0" fontId="29" fillId="0" borderId="0"/>
    <xf numFmtId="0" fontId="16" fillId="0" borderId="0"/>
  </cellStyleXfs>
  <cellXfs count="687">
    <xf numFmtId="0" fontId="0" fillId="0" borderId="0" xfId="0"/>
    <xf numFmtId="0" fontId="40" fillId="0" borderId="28" xfId="0" applyFont="1" applyFill="1" applyBorder="1" applyAlignment="1">
      <alignment vertical="center" wrapText="1"/>
    </xf>
    <xf numFmtId="0" fontId="40" fillId="0" borderId="3" xfId="0" applyFont="1" applyFill="1" applyBorder="1" applyAlignment="1">
      <alignment vertical="center" wrapText="1"/>
    </xf>
    <xf numFmtId="0" fontId="40" fillId="0" borderId="1" xfId="0" applyFont="1" applyFill="1" applyBorder="1" applyAlignment="1">
      <alignment vertical="center" wrapText="1"/>
    </xf>
    <xf numFmtId="0" fontId="50" fillId="0" borderId="0" xfId="0" applyFont="1" applyFill="1" applyBorder="1" applyAlignment="1"/>
    <xf numFmtId="0" fontId="51" fillId="0" borderId="0" xfId="0" applyFont="1" applyFill="1" applyBorder="1" applyAlignment="1">
      <alignment horizontal="left"/>
    </xf>
    <xf numFmtId="0" fontId="51" fillId="0" borderId="0" xfId="0" applyFont="1" applyFill="1" applyBorder="1" applyAlignment="1">
      <alignment horizontal="right"/>
    </xf>
    <xf numFmtId="0" fontId="52" fillId="0" borderId="0" xfId="0" applyFont="1" applyFill="1" applyBorder="1" applyAlignment="1">
      <alignment horizontal="left"/>
    </xf>
    <xf numFmtId="0" fontId="51" fillId="0" borderId="0" xfId="0" applyFont="1" applyFill="1" applyBorder="1" applyAlignment="1"/>
    <xf numFmtId="0" fontId="53" fillId="0" borderId="0" xfId="0" applyFont="1" applyAlignment="1">
      <alignment horizontal="right"/>
    </xf>
    <xf numFmtId="0" fontId="46" fillId="3" borderId="41" xfId="0" applyFont="1" applyFill="1" applyBorder="1" applyAlignment="1">
      <alignment horizontal="left" vertical="center" wrapText="1"/>
    </xf>
    <xf numFmtId="0" fontId="47" fillId="3" borderId="15" xfId="0" applyFont="1" applyFill="1" applyBorder="1" applyAlignment="1">
      <alignment horizontal="left" vertical="center" wrapText="1"/>
    </xf>
    <xf numFmtId="0" fontId="47" fillId="3" borderId="42" xfId="0" applyFont="1" applyFill="1" applyBorder="1" applyAlignment="1">
      <alignment horizontal="left" vertical="center" wrapText="1"/>
    </xf>
    <xf numFmtId="0" fontId="56" fillId="3" borderId="17" xfId="0" applyFont="1" applyFill="1" applyBorder="1" applyAlignment="1">
      <alignment horizontal="center" vertical="center" wrapText="1"/>
    </xf>
    <xf numFmtId="0" fontId="56" fillId="3" borderId="7" xfId="0" applyFont="1" applyFill="1" applyBorder="1" applyAlignment="1">
      <alignment horizontal="center" vertical="center" wrapText="1"/>
    </xf>
    <xf numFmtId="0" fontId="57" fillId="3" borderId="7" xfId="0" applyFont="1" applyFill="1" applyBorder="1" applyAlignment="1">
      <alignment horizontal="center" vertical="center" wrapText="1"/>
    </xf>
    <xf numFmtId="0" fontId="56" fillId="3" borderId="8" xfId="0" applyFont="1" applyFill="1" applyBorder="1" applyAlignment="1">
      <alignment horizontal="center" vertical="center" wrapText="1"/>
    </xf>
    <xf numFmtId="0" fontId="56" fillId="3" borderId="29" xfId="0" applyFont="1" applyFill="1" applyBorder="1" applyAlignment="1">
      <alignment horizontal="center" vertical="center" wrapText="1"/>
    </xf>
    <xf numFmtId="0" fontId="56" fillId="3" borderId="44" xfId="0" applyFont="1" applyFill="1" applyBorder="1" applyAlignment="1">
      <alignment horizontal="center" vertical="center" wrapText="1"/>
    </xf>
    <xf numFmtId="0" fontId="56" fillId="3" borderId="30" xfId="0" applyFont="1" applyFill="1" applyBorder="1" applyAlignment="1">
      <alignment horizontal="center" vertical="center" wrapText="1"/>
    </xf>
    <xf numFmtId="0" fontId="56" fillId="3" borderId="14" xfId="0" applyFont="1" applyFill="1" applyBorder="1" applyAlignment="1">
      <alignment horizontal="center" vertical="center" wrapText="1"/>
    </xf>
    <xf numFmtId="4" fontId="58" fillId="0" borderId="45" xfId="0" applyNumberFormat="1" applyFont="1" applyFill="1" applyBorder="1" applyAlignment="1">
      <alignment horizontal="right" vertical="center" wrapText="1"/>
    </xf>
    <xf numFmtId="4" fontId="0" fillId="0" borderId="0" xfId="0" applyNumberFormat="1"/>
    <xf numFmtId="4" fontId="60" fillId="0" borderId="20" xfId="0" applyNumberFormat="1" applyFont="1" applyFill="1" applyBorder="1" applyAlignment="1">
      <alignment horizontal="right" vertical="center" wrapText="1"/>
    </xf>
    <xf numFmtId="4" fontId="61" fillId="0" borderId="16" xfId="0" applyNumberFormat="1" applyFont="1" applyFill="1" applyBorder="1" applyAlignment="1">
      <alignment horizontal="right" vertical="top" wrapText="1"/>
    </xf>
    <xf numFmtId="0" fontId="40" fillId="0" borderId="2" xfId="0" applyFont="1" applyFill="1" applyBorder="1" applyAlignment="1">
      <alignment horizontal="left" vertical="center" wrapText="1"/>
    </xf>
    <xf numFmtId="4" fontId="40" fillId="0" borderId="15" xfId="0" applyNumberFormat="1" applyFont="1" applyFill="1" applyBorder="1" applyAlignment="1">
      <alignment horizontal="right" vertical="center"/>
    </xf>
    <xf numFmtId="4" fontId="58" fillId="0" borderId="15" xfId="0" applyNumberFormat="1" applyFont="1" applyFill="1" applyBorder="1" applyAlignment="1">
      <alignment horizontal="right" vertical="center" wrapText="1"/>
    </xf>
    <xf numFmtId="0" fontId="0" fillId="0" borderId="0" xfId="0" applyBorder="1"/>
    <xf numFmtId="4" fontId="58" fillId="0" borderId="20" xfId="0" applyNumberFormat="1" applyFont="1" applyFill="1" applyBorder="1" applyAlignment="1">
      <alignment horizontal="right" vertical="center" wrapText="1"/>
    </xf>
    <xf numFmtId="4" fontId="61" fillId="0" borderId="46" xfId="0" applyNumberFormat="1" applyFont="1" applyFill="1" applyBorder="1" applyAlignment="1">
      <alignment horizontal="right" vertical="top" wrapText="1"/>
    </xf>
    <xf numFmtId="4" fontId="44" fillId="0" borderId="20" xfId="0" applyNumberFormat="1" applyFont="1" applyFill="1" applyBorder="1" applyAlignment="1">
      <alignment vertical="center" wrapText="1"/>
    </xf>
    <xf numFmtId="4" fontId="43" fillId="0" borderId="20" xfId="0" applyNumberFormat="1" applyFont="1" applyFill="1" applyBorder="1" applyAlignment="1">
      <alignment horizontal="right" wrapText="1"/>
    </xf>
    <xf numFmtId="4" fontId="48" fillId="0" borderId="16" xfId="0" applyNumberFormat="1" applyFont="1" applyFill="1" applyBorder="1" applyAlignment="1">
      <alignment horizontal="right" vertical="top" wrapText="1"/>
    </xf>
    <xf numFmtId="4" fontId="44" fillId="0" borderId="16" xfId="0" applyNumberFormat="1" applyFont="1" applyFill="1" applyBorder="1" applyAlignment="1">
      <alignment horizontal="right" vertical="center" wrapText="1"/>
    </xf>
    <xf numFmtId="4" fontId="40" fillId="0" borderId="13" xfId="0" applyNumberFormat="1" applyFont="1" applyFill="1" applyBorder="1" applyAlignment="1">
      <alignment horizontal="right" vertical="center" wrapText="1"/>
    </xf>
    <xf numFmtId="4" fontId="63" fillId="0" borderId="15" xfId="0" applyNumberFormat="1" applyFont="1" applyFill="1" applyBorder="1" applyAlignment="1">
      <alignment horizontal="right" vertical="center" wrapText="1"/>
    </xf>
    <xf numFmtId="4" fontId="40" fillId="0" borderId="28" xfId="0" applyNumberFormat="1" applyFont="1" applyFill="1" applyBorder="1" applyAlignment="1">
      <alignment horizontal="right" vertical="center" wrapText="1"/>
    </xf>
    <xf numFmtId="4" fontId="44" fillId="0" borderId="15" xfId="0" applyNumberFormat="1" applyFont="1" applyFill="1" applyBorder="1" applyAlignment="1">
      <alignment horizontal="right" vertical="center" wrapText="1"/>
    </xf>
    <xf numFmtId="4" fontId="63" fillId="0" borderId="15" xfId="0" applyNumberFormat="1" applyFont="1" applyFill="1" applyBorder="1" applyAlignment="1">
      <alignment horizontal="right" vertical="center"/>
    </xf>
    <xf numFmtId="4" fontId="44" fillId="0" borderId="15" xfId="0" applyNumberFormat="1" applyFont="1" applyFill="1" applyBorder="1" applyAlignment="1">
      <alignment horizontal="right" vertical="center"/>
    </xf>
    <xf numFmtId="4" fontId="40" fillId="0" borderId="28" xfId="0" applyNumberFormat="1" applyFont="1" applyFill="1" applyBorder="1" applyAlignment="1">
      <alignment vertical="center"/>
    </xf>
    <xf numFmtId="4" fontId="40" fillId="0" borderId="18" xfId="0" applyNumberFormat="1" applyFont="1" applyFill="1" applyBorder="1" applyAlignment="1">
      <alignment horizontal="right" vertical="center" wrapText="1"/>
    </xf>
    <xf numFmtId="4" fontId="40" fillId="0" borderId="18" xfId="0" applyNumberFormat="1" applyFont="1" applyFill="1" applyBorder="1" applyAlignment="1">
      <alignment vertical="center"/>
    </xf>
    <xf numFmtId="4" fontId="44" fillId="0" borderId="15" xfId="0" applyNumberFormat="1" applyFont="1" applyFill="1" applyBorder="1" applyAlignment="1">
      <alignment vertical="center"/>
    </xf>
    <xf numFmtId="0" fontId="42" fillId="0" borderId="28" xfId="0" applyFont="1" applyFill="1" applyBorder="1" applyAlignment="1">
      <alignment vertical="center" wrapText="1"/>
    </xf>
    <xf numFmtId="4" fontId="40" fillId="0" borderId="48" xfId="0" applyNumberFormat="1" applyFont="1" applyFill="1" applyBorder="1" applyAlignment="1">
      <alignment vertical="center"/>
    </xf>
    <xf numFmtId="4" fontId="63" fillId="0" borderId="16" xfId="0" applyNumberFormat="1" applyFont="1" applyFill="1" applyBorder="1" applyAlignment="1">
      <alignment horizontal="right" vertical="center" wrapText="1"/>
    </xf>
    <xf numFmtId="4" fontId="0" fillId="0" borderId="0" xfId="0" applyNumberFormat="1" applyBorder="1" applyAlignment="1">
      <alignment vertical="center"/>
    </xf>
    <xf numFmtId="0" fontId="35" fillId="0" borderId="54" xfId="0" applyFont="1" applyBorder="1" applyAlignment="1">
      <alignment horizontal="center" vertical="center"/>
    </xf>
    <xf numFmtId="0" fontId="64" fillId="0" borderId="38" xfId="0" applyFont="1" applyFill="1" applyBorder="1" applyAlignment="1">
      <alignment horizontal="right" vertical="center" wrapText="1"/>
    </xf>
    <xf numFmtId="4" fontId="40" fillId="0" borderId="48" xfId="0" applyNumberFormat="1" applyFont="1" applyFill="1" applyBorder="1" applyAlignment="1">
      <alignment horizontal="center" vertical="center"/>
    </xf>
    <xf numFmtId="4" fontId="65" fillId="0" borderId="46" xfId="0" applyNumberFormat="1" applyFont="1" applyFill="1" applyBorder="1" applyAlignment="1">
      <alignment vertical="center"/>
    </xf>
    <xf numFmtId="4" fontId="40" fillId="0" borderId="0" xfId="0" applyNumberFormat="1" applyFont="1" applyFill="1" applyBorder="1" applyAlignment="1">
      <alignment horizontal="center" vertical="center" wrapText="1"/>
    </xf>
    <xf numFmtId="0" fontId="40" fillId="0" borderId="48" xfId="0" applyFont="1" applyFill="1" applyBorder="1" applyAlignment="1">
      <alignment horizontal="center" vertical="center"/>
    </xf>
    <xf numFmtId="0" fontId="35" fillId="0" borderId="53" xfId="0" applyFont="1" applyBorder="1" applyAlignment="1">
      <alignment horizontal="center" vertical="center"/>
    </xf>
    <xf numFmtId="0" fontId="64" fillId="0" borderId="12" xfId="0" applyFont="1" applyFill="1" applyBorder="1" applyAlignment="1">
      <alignment horizontal="right" vertical="center" wrapText="1"/>
    </xf>
    <xf numFmtId="4" fontId="40" fillId="0" borderId="28" xfId="0" applyNumberFormat="1" applyFont="1" applyFill="1" applyBorder="1" applyAlignment="1">
      <alignment horizontal="center" vertical="center"/>
    </xf>
    <xf numFmtId="4" fontId="66" fillId="0" borderId="12" xfId="0" applyNumberFormat="1" applyFont="1" applyFill="1" applyBorder="1" applyAlignment="1">
      <alignment horizontal="right" vertical="center"/>
    </xf>
    <xf numFmtId="4" fontId="40" fillId="0" borderId="24" xfId="0" applyNumberFormat="1" applyFont="1" applyFill="1" applyBorder="1" applyAlignment="1">
      <alignment horizontal="center" vertical="center" wrapText="1"/>
    </xf>
    <xf numFmtId="0" fontId="40" fillId="0" borderId="28" xfId="0" applyFont="1" applyFill="1" applyBorder="1" applyAlignment="1">
      <alignment horizontal="center" vertical="center"/>
    </xf>
    <xf numFmtId="0" fontId="35" fillId="0" borderId="26" xfId="0" applyFont="1" applyBorder="1" applyAlignment="1">
      <alignment horizontal="center" vertical="center"/>
    </xf>
    <xf numFmtId="0" fontId="35" fillId="0" borderId="11" xfId="0" applyFont="1" applyBorder="1" applyAlignment="1">
      <alignment horizontal="right" vertical="center" wrapText="1"/>
    </xf>
    <xf numFmtId="4" fontId="40" fillId="0" borderId="56" xfId="0" applyNumberFormat="1" applyFont="1" applyBorder="1" applyAlignment="1">
      <alignment horizontal="center" vertical="center"/>
    </xf>
    <xf numFmtId="4" fontId="69" fillId="0" borderId="23" xfId="0" applyNumberFormat="1" applyFont="1" applyBorder="1" applyAlignment="1">
      <alignment vertical="center"/>
    </xf>
    <xf numFmtId="4" fontId="35" fillId="0" borderId="11" xfId="0" applyNumberFormat="1" applyFont="1" applyBorder="1" applyAlignment="1">
      <alignment horizontal="right" vertical="center"/>
    </xf>
    <xf numFmtId="0" fontId="0" fillId="0" borderId="0" xfId="0" applyFont="1" applyAlignment="1">
      <alignment horizontal="center" vertical="center"/>
    </xf>
    <xf numFmtId="0" fontId="0" fillId="0" borderId="0" xfId="0" applyFill="1" applyAlignment="1">
      <alignment vertical="center"/>
    </xf>
    <xf numFmtId="0" fontId="0" fillId="0" borderId="0" xfId="0" applyFill="1" applyAlignment="1">
      <alignment horizontal="left" vertical="center"/>
    </xf>
    <xf numFmtId="0" fontId="0" fillId="0" borderId="0" xfId="0" applyAlignment="1">
      <alignment horizontal="left" vertical="center"/>
    </xf>
    <xf numFmtId="0" fontId="0" fillId="0" borderId="0" xfId="0" applyAlignment="1">
      <alignment horizontal="right" vertical="center"/>
    </xf>
    <xf numFmtId="0" fontId="40" fillId="0" borderId="0" xfId="0" applyFont="1" applyAlignment="1">
      <alignment horizontal="left" vertical="center"/>
    </xf>
    <xf numFmtId="0" fontId="0" fillId="0" borderId="0" xfId="0" applyAlignment="1">
      <alignment horizontal="center" vertical="center"/>
    </xf>
    <xf numFmtId="4" fontId="70" fillId="0" borderId="0" xfId="0" applyNumberFormat="1" applyFont="1" applyAlignment="1">
      <alignment horizontal="center" vertical="center"/>
    </xf>
    <xf numFmtId="4" fontId="0" fillId="0" borderId="0" xfId="0" applyNumberFormat="1" applyAlignment="1">
      <alignment vertical="center"/>
    </xf>
    <xf numFmtId="0" fontId="35" fillId="0" borderId="0" xfId="0" applyFont="1"/>
    <xf numFmtId="0" fontId="35" fillId="0" borderId="0" xfId="0" applyFont="1" applyFill="1"/>
    <xf numFmtId="0" fontId="0" fillId="0" borderId="0" xfId="0" applyFill="1" applyAlignment="1">
      <alignment horizontal="left"/>
    </xf>
    <xf numFmtId="0" fontId="0" fillId="0" borderId="0" xfId="0" applyAlignment="1">
      <alignment horizontal="left"/>
    </xf>
    <xf numFmtId="0" fontId="0" fillId="0" borderId="0" xfId="0" applyAlignment="1">
      <alignment horizontal="right"/>
    </xf>
    <xf numFmtId="0" fontId="40" fillId="0" borderId="0" xfId="0" applyFont="1" applyAlignment="1">
      <alignment horizontal="left"/>
    </xf>
    <xf numFmtId="0" fontId="35" fillId="6" borderId="0" xfId="0" applyFont="1" applyFill="1" applyAlignment="1">
      <alignment vertical="center"/>
    </xf>
    <xf numFmtId="4" fontId="44" fillId="0" borderId="0" xfId="0" applyNumberFormat="1" applyFont="1" applyBorder="1" applyAlignment="1">
      <alignment vertical="center"/>
    </xf>
    <xf numFmtId="4" fontId="39" fillId="0" borderId="0" xfId="0" applyNumberFormat="1" applyFont="1" applyBorder="1" applyAlignment="1">
      <alignment horizontal="right" vertical="center" wrapText="1"/>
    </xf>
    <xf numFmtId="10" fontId="39" fillId="0" borderId="0" xfId="0" applyNumberFormat="1" applyFont="1" applyBorder="1" applyAlignment="1">
      <alignment horizontal="center" vertical="center" wrapText="1"/>
    </xf>
    <xf numFmtId="4" fontId="0" fillId="0" borderId="0" xfId="0" applyNumberFormat="1" applyAlignment="1">
      <alignment horizontal="center" vertical="center"/>
    </xf>
    <xf numFmtId="0" fontId="0" fillId="0" borderId="0" xfId="0" applyFill="1" applyBorder="1" applyAlignment="1">
      <alignment horizontal="left" vertical="center" wrapText="1"/>
    </xf>
    <xf numFmtId="4" fontId="65" fillId="0" borderId="0" xfId="0" applyNumberFormat="1" applyFont="1" applyFill="1" applyBorder="1" applyAlignment="1">
      <alignment vertical="center"/>
    </xf>
    <xf numFmtId="4" fontId="66" fillId="0" borderId="0" xfId="0" applyNumberFormat="1" applyFont="1" applyFill="1" applyBorder="1" applyAlignment="1">
      <alignment horizontal="right" vertical="center"/>
    </xf>
    <xf numFmtId="4" fontId="69" fillId="0" borderId="0" xfId="0" applyNumberFormat="1" applyFont="1" applyBorder="1" applyAlignment="1">
      <alignment vertical="center"/>
    </xf>
    <xf numFmtId="4" fontId="35" fillId="0" borderId="0" xfId="0" applyNumberFormat="1" applyFont="1" applyBorder="1" applyAlignment="1">
      <alignment horizontal="right" vertical="center"/>
    </xf>
    <xf numFmtId="0" fontId="0" fillId="0" borderId="0" xfId="0" applyFill="1"/>
    <xf numFmtId="0" fontId="0" fillId="0" borderId="0" xfId="0" applyAlignment="1">
      <alignment horizontal="center"/>
    </xf>
    <xf numFmtId="4" fontId="0" fillId="0" borderId="0" xfId="0" applyNumberFormat="1" applyAlignment="1">
      <alignment horizontal="center"/>
    </xf>
    <xf numFmtId="4" fontId="0" fillId="0" borderId="0" xfId="0" applyNumberFormat="1" applyBorder="1" applyAlignment="1">
      <alignment horizontal="center"/>
    </xf>
    <xf numFmtId="4" fontId="0" fillId="0" borderId="0" xfId="0" applyNumberFormat="1" applyBorder="1"/>
    <xf numFmtId="4" fontId="40" fillId="0" borderId="50" xfId="0" applyNumberFormat="1" applyFont="1" applyFill="1" applyBorder="1" applyAlignment="1">
      <alignment vertical="center" wrapText="1"/>
    </xf>
    <xf numFmtId="4" fontId="72" fillId="0" borderId="0" xfId="0" applyNumberFormat="1" applyFont="1" applyFill="1" applyBorder="1" applyAlignment="1">
      <alignment horizontal="right" vertical="center"/>
    </xf>
    <xf numFmtId="0" fontId="35" fillId="0" borderId="0" xfId="0" applyFont="1" applyFill="1" applyAlignment="1">
      <alignment vertical="center"/>
    </xf>
    <xf numFmtId="4" fontId="40" fillId="0" borderId="1" xfId="0" applyNumberFormat="1" applyFont="1" applyFill="1" applyBorder="1" applyAlignment="1">
      <alignment vertical="center"/>
    </xf>
    <xf numFmtId="4" fontId="40" fillId="0" borderId="25" xfId="0" applyNumberFormat="1" applyFont="1" applyFill="1" applyBorder="1" applyAlignment="1">
      <alignment horizontal="right" vertical="center"/>
    </xf>
    <xf numFmtId="0" fontId="40" fillId="0" borderId="25" xfId="0" applyFont="1" applyBorder="1" applyAlignment="1">
      <alignment vertical="center" wrapText="1"/>
    </xf>
    <xf numFmtId="0" fontId="40" fillId="0" borderId="25" xfId="0" applyFont="1" applyFill="1" applyBorder="1" applyAlignment="1">
      <alignment vertical="center" wrapText="1"/>
    </xf>
    <xf numFmtId="4" fontId="73" fillId="0" borderId="0" xfId="0" applyNumberFormat="1" applyFont="1"/>
    <xf numFmtId="0" fontId="0" fillId="0" borderId="1" xfId="0" applyFill="1" applyBorder="1" applyAlignment="1">
      <alignment horizontal="left" vertical="center" wrapText="1"/>
    </xf>
    <xf numFmtId="0" fontId="0" fillId="0" borderId="1" xfId="0" applyBorder="1" applyAlignment="1">
      <alignment horizontal="left" vertical="center" wrapText="1"/>
    </xf>
    <xf numFmtId="4" fontId="0" fillId="0" borderId="1" xfId="0" applyNumberFormat="1" applyBorder="1" applyAlignment="1">
      <alignment horizontal="right" vertical="center" wrapText="1"/>
    </xf>
    <xf numFmtId="0" fontId="0" fillId="0" borderId="1" xfId="0" applyBorder="1" applyAlignment="1">
      <alignment vertical="center" wrapText="1"/>
    </xf>
    <xf numFmtId="0" fontId="0" fillId="0" borderId="3" xfId="0" applyFill="1" applyBorder="1" applyAlignment="1">
      <alignment horizontal="left" vertical="center" wrapText="1"/>
    </xf>
    <xf numFmtId="4" fontId="40" fillId="0" borderId="3" xfId="0" applyNumberFormat="1" applyFont="1" applyFill="1" applyBorder="1" applyAlignment="1">
      <alignment vertical="center"/>
    </xf>
    <xf numFmtId="0" fontId="46" fillId="4" borderId="50" xfId="0" applyFont="1" applyFill="1" applyBorder="1" applyAlignment="1">
      <alignment vertical="center" wrapText="1"/>
    </xf>
    <xf numFmtId="0" fontId="47" fillId="4" borderId="59" xfId="0" applyFont="1" applyFill="1" applyBorder="1" applyAlignment="1">
      <alignment vertical="center" wrapText="1"/>
    </xf>
    <xf numFmtId="0" fontId="47" fillId="4" borderId="42" xfId="0" applyFont="1" applyFill="1" applyBorder="1" applyAlignment="1">
      <alignment vertical="center" wrapText="1"/>
    </xf>
    <xf numFmtId="0" fontId="56" fillId="4" borderId="7" xfId="0" applyFont="1" applyFill="1" applyBorder="1" applyAlignment="1">
      <alignment horizontal="center" vertical="center" wrapText="1"/>
    </xf>
    <xf numFmtId="0" fontId="56" fillId="4" borderId="7" xfId="0" applyFont="1" applyFill="1" applyBorder="1" applyAlignment="1">
      <alignment horizontal="left" vertical="center" wrapText="1"/>
    </xf>
    <xf numFmtId="0" fontId="56" fillId="4" borderId="8" xfId="0" applyFont="1" applyFill="1" applyBorder="1" applyAlignment="1">
      <alignment horizontal="center" vertical="center" wrapText="1"/>
    </xf>
    <xf numFmtId="0" fontId="56" fillId="4" borderId="29" xfId="0" applyFont="1" applyFill="1" applyBorder="1" applyAlignment="1">
      <alignment horizontal="center" vertical="center" wrapText="1"/>
    </xf>
    <xf numFmtId="0" fontId="56" fillId="4" borderId="27" xfId="0" applyFont="1" applyFill="1" applyBorder="1" applyAlignment="1">
      <alignment horizontal="center" vertical="center" wrapText="1"/>
    </xf>
    <xf numFmtId="0" fontId="56" fillId="4" borderId="17" xfId="0" applyFont="1" applyFill="1" applyBorder="1" applyAlignment="1">
      <alignment horizontal="center" vertical="center" wrapText="1"/>
    </xf>
    <xf numFmtId="0" fontId="29" fillId="0" borderId="1" xfId="0" applyFont="1" applyFill="1" applyBorder="1" applyAlignment="1">
      <alignment horizontal="left" vertical="center" wrapText="1"/>
    </xf>
    <xf numFmtId="4" fontId="29" fillId="0" borderId="28" xfId="0" applyNumberFormat="1" applyFont="1" applyFill="1" applyBorder="1" applyAlignment="1">
      <alignment horizontal="right" vertical="center"/>
    </xf>
    <xf numFmtId="4" fontId="29" fillId="0" borderId="2" xfId="0" applyNumberFormat="1" applyFont="1" applyFill="1" applyBorder="1" applyAlignment="1">
      <alignment horizontal="right" vertical="center"/>
    </xf>
    <xf numFmtId="10" fontId="29" fillId="0" borderId="40" xfId="0" applyNumberFormat="1" applyFont="1" applyFill="1" applyBorder="1" applyAlignment="1">
      <alignment horizontal="center" vertical="center"/>
    </xf>
    <xf numFmtId="0" fontId="0" fillId="0" borderId="3" xfId="0" applyFill="1" applyBorder="1" applyAlignment="1">
      <alignment horizontal="center" vertical="center" wrapText="1"/>
    </xf>
    <xf numFmtId="0" fontId="29" fillId="0" borderId="24" xfId="0" applyFont="1" applyFill="1" applyBorder="1" applyAlignment="1">
      <alignment horizontal="left" vertical="center" wrapText="1"/>
    </xf>
    <xf numFmtId="0" fontId="0" fillId="0" borderId="59" xfId="0" applyFill="1" applyBorder="1" applyAlignment="1">
      <alignment horizontal="left" vertical="center" wrapText="1"/>
    </xf>
    <xf numFmtId="0" fontId="0" fillId="0" borderId="0" xfId="0" applyFill="1" applyBorder="1" applyAlignment="1">
      <alignment horizontal="center" vertical="center" wrapText="1"/>
    </xf>
    <xf numFmtId="4" fontId="29" fillId="0" borderId="28" xfId="0" applyNumberFormat="1" applyFont="1" applyFill="1" applyBorder="1" applyAlignment="1">
      <alignment vertical="center"/>
    </xf>
    <xf numFmtId="4" fontId="29" fillId="0" borderId="24" xfId="0" applyNumberFormat="1" applyFont="1" applyFill="1" applyBorder="1" applyAlignment="1">
      <alignment vertical="center"/>
    </xf>
    <xf numFmtId="10" fontId="29" fillId="0" borderId="28" xfId="0" applyNumberFormat="1" applyFont="1" applyFill="1" applyBorder="1" applyAlignment="1">
      <alignment horizontal="center" vertical="center"/>
    </xf>
    <xf numFmtId="0" fontId="29" fillId="2" borderId="1" xfId="0" applyFont="1" applyFill="1" applyBorder="1" applyAlignment="1">
      <alignment vertical="center" wrapText="1"/>
    </xf>
    <xf numFmtId="4" fontId="29" fillId="2" borderId="28" xfId="0" applyNumberFormat="1" applyFont="1" applyFill="1" applyBorder="1" applyAlignment="1">
      <alignment horizontal="right" vertical="center"/>
    </xf>
    <xf numFmtId="0" fontId="29" fillId="0" borderId="2" xfId="0" applyFont="1" applyFill="1" applyBorder="1" applyAlignment="1">
      <alignment horizontal="left" vertical="center" wrapText="1"/>
    </xf>
    <xf numFmtId="0" fontId="29" fillId="2" borderId="1" xfId="0" applyFont="1" applyFill="1" applyBorder="1" applyAlignment="1">
      <alignment horizontal="left" vertical="center" wrapText="1"/>
    </xf>
    <xf numFmtId="4" fontId="40" fillId="2" borderId="28" xfId="0" applyNumberFormat="1" applyFont="1" applyFill="1" applyBorder="1" applyAlignment="1">
      <alignment horizontal="right" vertical="center"/>
    </xf>
    <xf numFmtId="4" fontId="63" fillId="2" borderId="25" xfId="0" applyNumberFormat="1" applyFont="1" applyFill="1" applyBorder="1" applyAlignment="1">
      <alignment horizontal="right" vertical="center"/>
    </xf>
    <xf numFmtId="0" fontId="29" fillId="0" borderId="3" xfId="0" applyFont="1" applyFill="1" applyBorder="1" applyAlignment="1">
      <alignment vertical="center" wrapText="1"/>
    </xf>
    <xf numFmtId="10" fontId="29" fillId="0" borderId="50" xfId="0" applyNumberFormat="1" applyFont="1" applyFill="1" applyBorder="1" applyAlignment="1">
      <alignment horizontal="center" vertical="center"/>
    </xf>
    <xf numFmtId="10" fontId="29" fillId="0" borderId="28" xfId="0" applyNumberFormat="1" applyFont="1" applyBorder="1" applyAlignment="1">
      <alignment horizontal="center" vertical="center"/>
    </xf>
    <xf numFmtId="4" fontId="40" fillId="2" borderId="25" xfId="0" applyNumberFormat="1" applyFont="1" applyFill="1" applyBorder="1" applyAlignment="1">
      <alignment horizontal="right" vertical="center"/>
    </xf>
    <xf numFmtId="10" fontId="29" fillId="0" borderId="50" xfId="0" applyNumberFormat="1" applyFont="1" applyBorder="1" applyAlignment="1">
      <alignment horizontal="center" vertical="center"/>
    </xf>
    <xf numFmtId="4" fontId="29" fillId="2" borderId="2" xfId="0" applyNumberFormat="1" applyFont="1" applyFill="1" applyBorder="1" applyAlignment="1">
      <alignment horizontal="right" vertical="center"/>
    </xf>
    <xf numFmtId="0" fontId="29" fillId="2" borderId="2" xfId="0" applyFont="1" applyFill="1" applyBorder="1" applyAlignment="1">
      <alignment horizontal="left" vertical="center" wrapText="1"/>
    </xf>
    <xf numFmtId="4" fontId="40" fillId="2" borderId="53" xfId="0" applyNumberFormat="1" applyFont="1" applyFill="1" applyBorder="1" applyAlignment="1">
      <alignment horizontal="right" vertical="center"/>
    </xf>
    <xf numFmtId="0" fontId="29" fillId="2" borderId="47" xfId="0" applyFont="1" applyFill="1" applyBorder="1" applyAlignment="1">
      <alignment horizontal="left" vertical="center" wrapText="1"/>
    </xf>
    <xf numFmtId="4" fontId="29" fillId="0" borderId="48" xfId="0" applyNumberFormat="1" applyFont="1" applyFill="1" applyBorder="1" applyAlignment="1">
      <alignment horizontal="right" vertical="center"/>
    </xf>
    <xf numFmtId="4" fontId="44" fillId="2" borderId="0" xfId="0" applyNumberFormat="1" applyFont="1" applyFill="1" applyBorder="1" applyAlignment="1">
      <alignment horizontal="right" vertical="center"/>
    </xf>
    <xf numFmtId="4" fontId="29" fillId="2" borderId="22" xfId="0" applyNumberFormat="1" applyFont="1" applyFill="1" applyBorder="1" applyAlignment="1">
      <alignment horizontal="right" vertical="center"/>
    </xf>
    <xf numFmtId="0" fontId="40" fillId="2" borderId="61" xfId="0" applyFont="1" applyFill="1" applyBorder="1" applyAlignment="1">
      <alignment vertical="center" wrapText="1"/>
    </xf>
    <xf numFmtId="0" fontId="40" fillId="0" borderId="0" xfId="0" applyFont="1" applyFill="1" applyBorder="1" applyAlignment="1">
      <alignment vertical="center" wrapText="1"/>
    </xf>
    <xf numFmtId="4" fontId="40" fillId="2" borderId="12" xfId="0" applyNumberFormat="1" applyFont="1" applyFill="1" applyBorder="1" applyAlignment="1">
      <alignment horizontal="right" vertical="center"/>
    </xf>
    <xf numFmtId="4" fontId="29" fillId="0" borderId="24" xfId="0" applyNumberFormat="1" applyFont="1" applyFill="1" applyBorder="1" applyAlignment="1">
      <alignment horizontal="right" vertical="center"/>
    </xf>
    <xf numFmtId="164" fontId="29" fillId="2" borderId="3" xfId="0" applyNumberFormat="1" applyFont="1" applyFill="1" applyBorder="1" applyAlignment="1">
      <alignment horizontal="center" vertical="center" wrapText="1"/>
    </xf>
    <xf numFmtId="4" fontId="44" fillId="2" borderId="59" xfId="0" applyNumberFormat="1" applyFont="1" applyFill="1" applyBorder="1" applyAlignment="1">
      <alignment horizontal="right" vertical="center"/>
    </xf>
    <xf numFmtId="4" fontId="29" fillId="2" borderId="6" xfId="0" applyNumberFormat="1" applyFont="1" applyFill="1" applyBorder="1" applyAlignment="1">
      <alignment horizontal="right" vertical="center"/>
    </xf>
    <xf numFmtId="4" fontId="35" fillId="4" borderId="62" xfId="0" applyNumberFormat="1" applyFont="1" applyFill="1" applyBorder="1" applyAlignment="1">
      <alignment horizontal="right" vertical="center"/>
    </xf>
    <xf numFmtId="0" fontId="29" fillId="4" borderId="62" xfId="0" applyFont="1" applyFill="1" applyBorder="1" applyAlignment="1">
      <alignment horizontal="center" vertical="center"/>
    </xf>
    <xf numFmtId="0" fontId="29" fillId="4" borderId="63" xfId="0" applyFont="1" applyFill="1" applyBorder="1" applyAlignment="1">
      <alignment horizontal="center" vertical="center"/>
    </xf>
    <xf numFmtId="0" fontId="29" fillId="4" borderId="65" xfId="0" applyFont="1" applyFill="1" applyBorder="1" applyAlignment="1">
      <alignment horizontal="center" vertical="center"/>
    </xf>
    <xf numFmtId="4" fontId="35" fillId="4" borderId="66" xfId="0" applyNumberFormat="1" applyFont="1" applyFill="1" applyBorder="1" applyAlignment="1">
      <alignment horizontal="right" vertical="center"/>
    </xf>
    <xf numFmtId="4" fontId="35" fillId="4" borderId="67" xfId="0" applyNumberFormat="1" applyFont="1" applyFill="1" applyBorder="1" applyAlignment="1">
      <alignment horizontal="right" vertical="center"/>
    </xf>
    <xf numFmtId="4" fontId="35" fillId="4" borderId="60" xfId="0" applyNumberFormat="1" applyFont="1" applyFill="1" applyBorder="1" applyAlignment="1">
      <alignment horizontal="right" vertical="center"/>
    </xf>
    <xf numFmtId="10" fontId="45" fillId="4" borderId="66" xfId="0" applyNumberFormat="1" applyFont="1" applyFill="1" applyBorder="1" applyAlignment="1">
      <alignment horizontal="center" vertical="center" wrapText="1"/>
    </xf>
    <xf numFmtId="0" fontId="35" fillId="0" borderId="4" xfId="0" applyFont="1" applyBorder="1" applyAlignment="1">
      <alignment horizontal="center" vertical="center"/>
    </xf>
    <xf numFmtId="0" fontId="65" fillId="0" borderId="13" xfId="0" applyFont="1" applyFill="1" applyBorder="1" applyAlignment="1">
      <alignment horizontal="right" vertical="center" wrapText="1"/>
    </xf>
    <xf numFmtId="0" fontId="40" fillId="0" borderId="13" xfId="0" applyFont="1" applyFill="1" applyBorder="1" applyAlignment="1">
      <alignment horizontal="center" vertical="center"/>
    </xf>
    <xf numFmtId="0" fontId="44" fillId="0" borderId="13" xfId="0" applyFont="1" applyFill="1" applyBorder="1" applyAlignment="1">
      <alignment horizontal="center" vertical="center"/>
    </xf>
    <xf numFmtId="0" fontId="44" fillId="0" borderId="52" xfId="0" applyFont="1" applyFill="1" applyBorder="1" applyAlignment="1">
      <alignment horizontal="center" vertical="center"/>
    </xf>
    <xf numFmtId="0" fontId="40" fillId="0" borderId="52" xfId="0" applyFont="1" applyFill="1" applyBorder="1" applyAlignment="1">
      <alignment horizontal="center" vertical="center"/>
    </xf>
    <xf numFmtId="0" fontId="40" fillId="0" borderId="40" xfId="0" applyFont="1" applyFill="1" applyBorder="1" applyAlignment="1">
      <alignment horizontal="center" vertical="center"/>
    </xf>
    <xf numFmtId="4" fontId="65" fillId="0" borderId="10" xfId="0" applyNumberFormat="1" applyFont="1" applyFill="1" applyBorder="1" applyAlignment="1">
      <alignment vertical="center"/>
    </xf>
    <xf numFmtId="4" fontId="40" fillId="0" borderId="4" xfId="0" applyNumberFormat="1" applyFont="1" applyFill="1" applyBorder="1" applyAlignment="1">
      <alignment horizontal="center" vertical="center" wrapText="1"/>
    </xf>
    <xf numFmtId="4" fontId="40" fillId="0" borderId="40" xfId="0" applyNumberFormat="1" applyFont="1" applyFill="1" applyBorder="1" applyAlignment="1">
      <alignment horizontal="center" vertical="center" wrapText="1"/>
    </xf>
    <xf numFmtId="0" fontId="29" fillId="0" borderId="10" xfId="0" applyFont="1" applyBorder="1" applyAlignment="1">
      <alignment horizontal="center" vertical="center"/>
    </xf>
    <xf numFmtId="0" fontId="35" fillId="0" borderId="12" xfId="0" applyFont="1" applyBorder="1" applyAlignment="1">
      <alignment horizontal="right" vertical="center" wrapText="1"/>
    </xf>
    <xf numFmtId="0" fontId="40" fillId="0" borderId="18" xfId="0" applyFont="1" applyBorder="1" applyAlignment="1">
      <alignment horizontal="center" vertical="center"/>
    </xf>
    <xf numFmtId="0" fontId="40" fillId="0" borderId="28" xfId="0" applyFont="1" applyBorder="1" applyAlignment="1">
      <alignment horizontal="center" vertical="center"/>
    </xf>
    <xf numFmtId="4" fontId="69" fillId="0" borderId="25" xfId="0" applyNumberFormat="1" applyFont="1" applyFill="1" applyBorder="1" applyAlignment="1">
      <alignment vertical="center"/>
    </xf>
    <xf numFmtId="4" fontId="35" fillId="0" borderId="2" xfId="0" applyNumberFormat="1" applyFont="1" applyFill="1" applyBorder="1" applyAlignment="1">
      <alignment vertical="center"/>
    </xf>
    <xf numFmtId="4" fontId="29" fillId="0" borderId="28" xfId="0" applyNumberFormat="1" applyFont="1" applyBorder="1" applyAlignment="1">
      <alignment horizontal="center" vertical="center"/>
    </xf>
    <xf numFmtId="0" fontId="29" fillId="0" borderId="25" xfId="0" applyFont="1" applyBorder="1" applyAlignment="1">
      <alignment horizontal="center" vertical="center"/>
    </xf>
    <xf numFmtId="0" fontId="76" fillId="0" borderId="0" xfId="0" applyFont="1" applyBorder="1" applyAlignment="1">
      <alignment horizontal="center" vertical="center"/>
    </xf>
    <xf numFmtId="0" fontId="29" fillId="0" borderId="0" xfId="0" applyFont="1" applyBorder="1" applyAlignment="1">
      <alignment vertical="center" wrapText="1"/>
    </xf>
    <xf numFmtId="0" fontId="0" fillId="0" borderId="0" xfId="0" applyBorder="1" applyAlignment="1">
      <alignment horizontal="left" vertical="center" wrapText="1"/>
    </xf>
    <xf numFmtId="0" fontId="29" fillId="0" borderId="0" xfId="0" applyFont="1" applyBorder="1" applyAlignment="1">
      <alignment horizontal="center" vertical="center"/>
    </xf>
    <xf numFmtId="4" fontId="29" fillId="0" borderId="0" xfId="0" applyNumberFormat="1" applyFont="1" applyBorder="1" applyAlignment="1">
      <alignment vertical="center"/>
    </xf>
    <xf numFmtId="0" fontId="29" fillId="0" borderId="0" xfId="0" applyFont="1" applyFill="1" applyBorder="1" applyAlignment="1">
      <alignment vertical="center" wrapText="1"/>
    </xf>
    <xf numFmtId="4" fontId="39" fillId="0" borderId="0" xfId="0" applyNumberFormat="1" applyFont="1" applyFill="1" applyBorder="1" applyAlignment="1">
      <alignment horizontal="right" vertical="center" wrapText="1"/>
    </xf>
    <xf numFmtId="0" fontId="29" fillId="0" borderId="0" xfId="0" applyFont="1" applyFill="1" applyBorder="1" applyAlignment="1">
      <alignment horizontal="center" vertical="center"/>
    </xf>
    <xf numFmtId="4" fontId="48" fillId="0" borderId="0" xfId="0" applyNumberFormat="1" applyFont="1" applyFill="1" applyBorder="1" applyAlignment="1">
      <alignment horizontal="center" vertical="center"/>
    </xf>
    <xf numFmtId="4" fontId="48" fillId="0" borderId="0" xfId="0" applyNumberFormat="1" applyFont="1" applyBorder="1" applyAlignment="1">
      <alignment vertical="center"/>
    </xf>
    <xf numFmtId="4" fontId="48" fillId="0" borderId="0" xfId="0" applyNumberFormat="1" applyFont="1" applyBorder="1" applyAlignment="1">
      <alignment horizontal="right" vertical="center" wrapText="1"/>
    </xf>
    <xf numFmtId="4" fontId="29" fillId="0" borderId="0" xfId="0" applyNumberFormat="1" applyFont="1" applyFill="1" applyBorder="1" applyAlignment="1">
      <alignment horizontal="center" vertical="center"/>
    </xf>
    <xf numFmtId="10" fontId="39" fillId="0" borderId="0" xfId="0" applyNumberFormat="1" applyFont="1" applyBorder="1" applyAlignment="1">
      <alignment horizontal="left" vertical="center" wrapText="1"/>
    </xf>
    <xf numFmtId="0" fontId="0" fillId="0" borderId="0" xfId="0" applyFill="1" applyAlignment="1">
      <alignment horizontal="center" vertical="center"/>
    </xf>
    <xf numFmtId="0" fontId="48" fillId="0" borderId="0" xfId="0" applyFont="1" applyFill="1" applyAlignment="1">
      <alignment horizontal="center" vertical="center"/>
    </xf>
    <xf numFmtId="4" fontId="48" fillId="0" borderId="0" xfId="0" applyNumberFormat="1" applyFont="1" applyAlignment="1">
      <alignment vertical="center"/>
    </xf>
    <xf numFmtId="4" fontId="0" fillId="0" borderId="0" xfId="0" applyNumberFormat="1" applyFill="1" applyAlignment="1">
      <alignment vertical="center"/>
    </xf>
    <xf numFmtId="4" fontId="0" fillId="0" borderId="0" xfId="0" applyNumberFormat="1" applyFill="1"/>
    <xf numFmtId="0" fontId="0" fillId="0" borderId="0" xfId="0" applyFill="1" applyAlignment="1">
      <alignment horizontal="center"/>
    </xf>
    <xf numFmtId="0" fontId="29" fillId="0" borderId="1" xfId="0" applyFont="1" applyFill="1" applyBorder="1" applyAlignment="1">
      <alignment vertical="center" wrapText="1"/>
    </xf>
    <xf numFmtId="0" fontId="56" fillId="3" borderId="21" xfId="0" applyFont="1" applyFill="1" applyBorder="1" applyAlignment="1">
      <alignment horizontal="center" vertical="center" wrapText="1"/>
    </xf>
    <xf numFmtId="4" fontId="29" fillId="0" borderId="40" xfId="0" applyNumberFormat="1" applyFont="1" applyFill="1" applyBorder="1" applyAlignment="1">
      <alignment vertical="center"/>
    </xf>
    <xf numFmtId="4" fontId="29" fillId="0" borderId="18" xfId="0" applyNumberFormat="1" applyFont="1" applyFill="1" applyBorder="1" applyAlignment="1">
      <alignment horizontal="right" vertical="center" wrapText="1"/>
    </xf>
    <xf numFmtId="4" fontId="29" fillId="0" borderId="12" xfId="0" applyNumberFormat="1" applyFont="1" applyFill="1" applyBorder="1" applyAlignment="1">
      <alignment horizontal="right" vertical="center" wrapText="1"/>
    </xf>
    <xf numFmtId="4" fontId="29" fillId="0" borderId="12" xfId="0" applyNumberFormat="1" applyFont="1" applyFill="1" applyBorder="1" applyAlignment="1">
      <alignment horizontal="right" vertical="center"/>
    </xf>
    <xf numFmtId="0" fontId="29" fillId="0" borderId="28" xfId="0" applyFont="1" applyFill="1" applyBorder="1" applyAlignment="1">
      <alignment vertical="center" wrapText="1"/>
    </xf>
    <xf numFmtId="4" fontId="40" fillId="2" borderId="28" xfId="0" applyNumberFormat="1" applyFont="1" applyFill="1" applyBorder="1" applyAlignment="1">
      <alignment vertical="center" wrapText="1"/>
    </xf>
    <xf numFmtId="4" fontId="29" fillId="2" borderId="40" xfId="0" applyNumberFormat="1" applyFont="1" applyFill="1" applyBorder="1" applyAlignment="1">
      <alignment vertical="center"/>
    </xf>
    <xf numFmtId="4" fontId="44" fillId="2" borderId="15" xfId="0" applyNumberFormat="1" applyFont="1" applyFill="1" applyBorder="1" applyAlignment="1">
      <alignment horizontal="right" vertical="center"/>
    </xf>
    <xf numFmtId="4" fontId="29" fillId="2" borderId="18" xfId="0" applyNumberFormat="1" applyFont="1" applyFill="1" applyBorder="1" applyAlignment="1">
      <alignment horizontal="right" vertical="center"/>
    </xf>
    <xf numFmtId="0" fontId="40" fillId="2" borderId="28" xfId="0" applyFont="1" applyFill="1" applyBorder="1" applyAlignment="1">
      <alignment vertical="center" wrapText="1"/>
    </xf>
    <xf numFmtId="0" fontId="29" fillId="0" borderId="19" xfId="0" applyFont="1" applyFill="1" applyBorder="1" applyAlignment="1">
      <alignment horizontal="left" vertical="center" wrapText="1"/>
    </xf>
    <xf numFmtId="4" fontId="29" fillId="0" borderId="13" xfId="0" applyNumberFormat="1" applyFont="1" applyFill="1" applyBorder="1" applyAlignment="1">
      <alignment vertical="center"/>
    </xf>
    <xf numFmtId="0" fontId="29" fillId="0" borderId="20" xfId="11" applyFont="1" applyFill="1" applyBorder="1" applyAlignment="1">
      <alignment vertical="center" wrapText="1"/>
    </xf>
    <xf numFmtId="0" fontId="29" fillId="0" borderId="3" xfId="11" applyFont="1" applyFill="1" applyBorder="1" applyAlignment="1">
      <alignment vertical="center" wrapText="1"/>
    </xf>
    <xf numFmtId="4" fontId="29" fillId="0" borderId="53" xfId="0" applyNumberFormat="1" applyFont="1" applyFill="1" applyBorder="1" applyAlignment="1">
      <alignment vertical="center"/>
    </xf>
    <xf numFmtId="4" fontId="29" fillId="0" borderId="12" xfId="0" applyNumberFormat="1" applyFont="1" applyFill="1" applyBorder="1" applyAlignment="1">
      <alignment vertical="center"/>
    </xf>
    <xf numFmtId="0" fontId="29" fillId="0" borderId="3" xfId="0" applyFont="1" applyBorder="1" applyAlignment="1">
      <alignment vertical="center" wrapText="1"/>
    </xf>
    <xf numFmtId="0" fontId="29" fillId="0" borderId="4" xfId="0" applyFont="1" applyFill="1" applyBorder="1" applyAlignment="1">
      <alignment horizontal="left" vertical="center" wrapText="1"/>
    </xf>
    <xf numFmtId="0" fontId="29" fillId="0" borderId="6" xfId="0" applyFont="1" applyFill="1" applyBorder="1" applyAlignment="1">
      <alignment horizontal="left" vertical="center" wrapText="1"/>
    </xf>
    <xf numFmtId="4" fontId="40" fillId="0" borderId="50" xfId="0" applyNumberFormat="1" applyFont="1" applyFill="1" applyBorder="1" applyAlignment="1">
      <alignment vertical="center"/>
    </xf>
    <xf numFmtId="4" fontId="63" fillId="0" borderId="20" xfId="0" applyNumberFormat="1" applyFont="1" applyFill="1" applyBorder="1" applyAlignment="1">
      <alignment horizontal="right" vertical="center" wrapText="1"/>
    </xf>
    <xf numFmtId="4" fontId="40" fillId="0" borderId="49" xfId="0" applyNumberFormat="1" applyFont="1" applyFill="1" applyBorder="1" applyAlignment="1">
      <alignment vertical="center"/>
    </xf>
    <xf numFmtId="10" fontId="40" fillId="0" borderId="50" xfId="0" applyNumberFormat="1" applyFont="1" applyFill="1" applyBorder="1" applyAlignment="1">
      <alignment horizontal="center" vertical="center"/>
    </xf>
    <xf numFmtId="0" fontId="40" fillId="0" borderId="50" xfId="0" applyFont="1" applyFill="1" applyBorder="1" applyAlignment="1">
      <alignment vertical="center" wrapText="1"/>
    </xf>
    <xf numFmtId="0" fontId="29" fillId="0" borderId="15" xfId="11" applyFont="1" applyFill="1" applyBorder="1" applyAlignment="1">
      <alignment vertical="center" wrapText="1"/>
    </xf>
    <xf numFmtId="0" fontId="29" fillId="0" borderId="1" xfId="11" applyFont="1" applyFill="1" applyBorder="1" applyAlignment="1">
      <alignment vertical="center" wrapText="1"/>
    </xf>
    <xf numFmtId="0" fontId="29" fillId="0" borderId="1" xfId="0" applyFont="1" applyBorder="1" applyAlignment="1">
      <alignment vertical="center" wrapText="1"/>
    </xf>
    <xf numFmtId="0" fontId="40" fillId="0" borderId="24" xfId="0" applyFont="1" applyFill="1" applyBorder="1" applyAlignment="1">
      <alignment vertical="center" wrapText="1"/>
    </xf>
    <xf numFmtId="4" fontId="44" fillId="0" borderId="15" xfId="0" applyNumberFormat="1" applyFont="1" applyFill="1" applyBorder="1" applyAlignment="1">
      <alignment vertical="center" wrapText="1"/>
    </xf>
    <xf numFmtId="4" fontId="40" fillId="0" borderId="12" xfId="0" applyNumberFormat="1" applyFont="1" applyFill="1" applyBorder="1" applyAlignment="1">
      <alignment vertical="center" wrapText="1"/>
    </xf>
    <xf numFmtId="0" fontId="29" fillId="0" borderId="40" xfId="0" applyFont="1" applyBorder="1" applyAlignment="1">
      <alignment horizontal="center" vertical="center"/>
    </xf>
    <xf numFmtId="0" fontId="29" fillId="0" borderId="48" xfId="0" applyFont="1" applyBorder="1" applyAlignment="1">
      <alignment horizontal="center" vertical="center"/>
    </xf>
    <xf numFmtId="0" fontId="29" fillId="0" borderId="56" xfId="0" applyFont="1" applyBorder="1" applyAlignment="1">
      <alignment horizontal="center" vertical="center"/>
    </xf>
    <xf numFmtId="0" fontId="29" fillId="0" borderId="29" xfId="0" applyFont="1" applyBorder="1" applyAlignment="1">
      <alignment horizontal="center" vertical="center"/>
    </xf>
    <xf numFmtId="0" fontId="0" fillId="0" borderId="3" xfId="0" applyBorder="1" applyAlignment="1">
      <alignment vertical="center" wrapText="1"/>
    </xf>
    <xf numFmtId="0" fontId="0" fillId="0" borderId="3" xfId="0" applyBorder="1" applyAlignment="1">
      <alignment horizontal="left" vertical="center" wrapText="1"/>
    </xf>
    <xf numFmtId="0" fontId="0" fillId="0" borderId="3" xfId="0" applyBorder="1" applyAlignment="1">
      <alignment horizontal="center" vertical="center" wrapText="1"/>
    </xf>
    <xf numFmtId="0" fontId="0" fillId="2" borderId="3" xfId="0" applyFill="1" applyBorder="1" applyAlignment="1">
      <alignment horizontal="left" vertical="center" wrapText="1"/>
    </xf>
    <xf numFmtId="4" fontId="29" fillId="0" borderId="50" xfId="0" applyNumberFormat="1" applyFont="1" applyFill="1" applyBorder="1" applyAlignment="1">
      <alignment horizontal="right" vertical="center"/>
    </xf>
    <xf numFmtId="4" fontId="40" fillId="0" borderId="40" xfId="0" applyNumberFormat="1" applyFont="1" applyFill="1" applyBorder="1" applyAlignment="1">
      <alignment horizontal="right" vertical="center" wrapText="1"/>
    </xf>
    <xf numFmtId="0" fontId="77" fillId="0" borderId="0" xfId="0" applyFont="1"/>
    <xf numFmtId="0" fontId="77" fillId="0" borderId="0" xfId="0" applyFont="1" applyAlignment="1">
      <alignment horizontal="right"/>
    </xf>
    <xf numFmtId="0" fontId="78" fillId="5" borderId="5" xfId="0" applyFont="1" applyFill="1" applyBorder="1" applyAlignment="1">
      <alignment horizontal="left" vertical="center" wrapText="1"/>
    </xf>
    <xf numFmtId="0" fontId="78" fillId="5" borderId="4" xfId="0" applyFont="1" applyFill="1" applyBorder="1" applyAlignment="1">
      <alignment horizontal="left" vertical="center" wrapText="1"/>
    </xf>
    <xf numFmtId="4" fontId="79" fillId="4" borderId="10" xfId="0" applyNumberFormat="1" applyFont="1" applyFill="1" applyBorder="1" applyAlignment="1">
      <alignment horizontal="right" vertical="center"/>
    </xf>
    <xf numFmtId="10" fontId="80" fillId="0" borderId="17" xfId="0" applyNumberFormat="1" applyFont="1" applyFill="1" applyBorder="1" applyAlignment="1">
      <alignment horizontal="center" vertical="center"/>
    </xf>
    <xf numFmtId="4" fontId="79" fillId="5" borderId="68" xfId="0" applyNumberFormat="1" applyFont="1" applyFill="1" applyBorder="1" applyAlignment="1">
      <alignment horizontal="right" vertical="center"/>
    </xf>
    <xf numFmtId="10" fontId="82" fillId="0" borderId="0" xfId="0" applyNumberFormat="1" applyFont="1" applyFill="1" applyBorder="1" applyAlignment="1">
      <alignment horizontal="center" vertical="center"/>
    </xf>
    <xf numFmtId="0" fontId="0" fillId="0" borderId="0" xfId="0" applyFill="1" applyBorder="1"/>
    <xf numFmtId="0" fontId="74" fillId="0" borderId="0" xfId="0" applyFont="1" applyFill="1" applyBorder="1" applyAlignment="1">
      <alignment vertical="center"/>
    </xf>
    <xf numFmtId="0" fontId="82" fillId="0" borderId="0" xfId="0" applyFont="1" applyFill="1" applyBorder="1" applyAlignment="1">
      <alignment horizontal="left" vertical="center" wrapText="1"/>
    </xf>
    <xf numFmtId="4" fontId="82" fillId="0" borderId="0" xfId="0" applyNumberFormat="1" applyFont="1" applyFill="1" applyBorder="1" applyAlignment="1">
      <alignment horizontal="right" vertical="center"/>
    </xf>
    <xf numFmtId="0" fontId="83" fillId="0" borderId="0" xfId="0" applyFont="1" applyFill="1" applyBorder="1" applyAlignment="1">
      <alignment horizontal="left" vertical="center" wrapText="1"/>
    </xf>
    <xf numFmtId="4" fontId="83" fillId="0" borderId="0" xfId="0" applyNumberFormat="1" applyFont="1" applyFill="1" applyBorder="1" applyAlignment="1">
      <alignment horizontal="right" vertical="center"/>
    </xf>
    <xf numFmtId="4" fontId="77" fillId="0" borderId="0" xfId="0" applyNumberFormat="1" applyFont="1" applyFill="1" applyBorder="1" applyAlignment="1">
      <alignment horizontal="right" vertical="center"/>
    </xf>
    <xf numFmtId="10" fontId="83" fillId="0" borderId="0" xfId="0" applyNumberFormat="1" applyFont="1" applyFill="1" applyBorder="1" applyAlignment="1">
      <alignment horizontal="center" vertical="center"/>
    </xf>
    <xf numFmtId="0" fontId="77" fillId="0" borderId="0" xfId="0" applyFont="1" applyFill="1" applyBorder="1" applyAlignment="1">
      <alignment horizontal="right"/>
    </xf>
    <xf numFmtId="4" fontId="81" fillId="0" borderId="2" xfId="0" applyNumberFormat="1" applyFont="1" applyFill="1" applyBorder="1" applyAlignment="1">
      <alignment horizontal="right" vertical="center"/>
    </xf>
    <xf numFmtId="0" fontId="79" fillId="0" borderId="2" xfId="0" applyFont="1" applyFill="1" applyBorder="1" applyAlignment="1">
      <alignment horizontal="right" vertical="center" wrapText="1"/>
    </xf>
    <xf numFmtId="0" fontId="79" fillId="0" borderId="2" xfId="0" applyFont="1" applyFill="1" applyBorder="1" applyAlignment="1">
      <alignment horizontal="left" vertical="center" wrapText="1"/>
    </xf>
    <xf numFmtId="4" fontId="85" fillId="0" borderId="2" xfId="0" applyNumberFormat="1" applyFont="1" applyFill="1" applyBorder="1" applyAlignment="1">
      <alignment horizontal="right" vertical="center"/>
    </xf>
    <xf numFmtId="4" fontId="86" fillId="0" borderId="2" xfId="0" applyNumberFormat="1" applyFont="1" applyFill="1" applyBorder="1" applyAlignment="1">
      <alignment horizontal="right" vertical="center"/>
    </xf>
    <xf numFmtId="4" fontId="79" fillId="0" borderId="2" xfId="0" applyNumberFormat="1" applyFont="1" applyFill="1" applyBorder="1" applyAlignment="1">
      <alignment horizontal="right" vertical="center"/>
    </xf>
    <xf numFmtId="0" fontId="82" fillId="0" borderId="0" xfId="0" applyFont="1" applyBorder="1" applyAlignment="1">
      <alignment horizontal="left" vertical="center" wrapText="1"/>
    </xf>
    <xf numFmtId="10" fontId="0" fillId="0" borderId="0" xfId="0" applyNumberFormat="1"/>
    <xf numFmtId="0" fontId="53" fillId="0" borderId="0" xfId="0" applyFont="1" applyFill="1" applyBorder="1" applyAlignment="1">
      <alignment vertical="center"/>
    </xf>
    <xf numFmtId="0" fontId="53" fillId="0" borderId="0" xfId="0" applyFont="1"/>
    <xf numFmtId="0" fontId="80" fillId="0" borderId="0" xfId="0" applyFont="1"/>
    <xf numFmtId="10" fontId="80" fillId="0" borderId="0" xfId="0" applyNumberFormat="1" applyFont="1"/>
    <xf numFmtId="0" fontId="80" fillId="0" borderId="1" xfId="0" applyFont="1" applyBorder="1" applyAlignment="1">
      <alignment horizontal="center" vertical="top"/>
    </xf>
    <xf numFmtId="0" fontId="80" fillId="0" borderId="1" xfId="0" applyFont="1" applyFill="1" applyBorder="1" applyAlignment="1">
      <alignment horizontal="center" vertical="top"/>
    </xf>
    <xf numFmtId="0" fontId="80" fillId="0" borderId="0" xfId="0" applyFont="1" applyAlignment="1">
      <alignment horizontal="left" vertical="top"/>
    </xf>
    <xf numFmtId="0" fontId="90" fillId="0" borderId="0" xfId="0" applyFont="1"/>
    <xf numFmtId="4" fontId="80" fillId="0" borderId="1" xfId="0" applyNumberFormat="1" applyFont="1" applyFill="1" applyBorder="1" applyAlignment="1">
      <alignment horizontal="right" vertical="center"/>
    </xf>
    <xf numFmtId="4" fontId="80" fillId="0" borderId="2" xfId="0" applyNumberFormat="1" applyFont="1" applyFill="1" applyBorder="1" applyAlignment="1">
      <alignment horizontal="right" vertical="center"/>
    </xf>
    <xf numFmtId="4" fontId="80" fillId="0" borderId="28" xfId="0" applyNumberFormat="1" applyFont="1" applyFill="1" applyBorder="1" applyAlignment="1">
      <alignment horizontal="right" vertical="center"/>
    </xf>
    <xf numFmtId="0" fontId="0" fillId="0" borderId="69" xfId="0" applyFill="1" applyBorder="1" applyAlignment="1">
      <alignment vertical="center"/>
    </xf>
    <xf numFmtId="0" fontId="78" fillId="5" borderId="10" xfId="0" applyFont="1" applyFill="1" applyBorder="1" applyAlignment="1">
      <alignment horizontal="left" vertical="center" wrapText="1"/>
    </xf>
    <xf numFmtId="0" fontId="74" fillId="0" borderId="0" xfId="0" applyFont="1" applyFill="1"/>
    <xf numFmtId="0" fontId="91" fillId="0" borderId="0" xfId="0" applyFont="1" applyFill="1" applyBorder="1" applyAlignment="1"/>
    <xf numFmtId="0" fontId="29" fillId="0" borderId="1" xfId="0" applyFont="1" applyFill="1" applyBorder="1" applyAlignment="1">
      <alignment horizontal="left" vertical="center" wrapText="1"/>
    </xf>
    <xf numFmtId="10" fontId="29" fillId="0" borderId="50" xfId="0" applyNumberFormat="1" applyFont="1" applyFill="1" applyBorder="1" applyAlignment="1">
      <alignment horizontal="center" vertical="center"/>
    </xf>
    <xf numFmtId="0" fontId="28" fillId="0" borderId="1" xfId="0" applyFont="1" applyFill="1" applyBorder="1" applyAlignment="1">
      <alignment vertical="center" wrapText="1"/>
    </xf>
    <xf numFmtId="4" fontId="44" fillId="0" borderId="3" xfId="0" applyNumberFormat="1" applyFont="1" applyFill="1" applyBorder="1" applyAlignment="1">
      <alignment horizontal="right" vertical="center"/>
    </xf>
    <xf numFmtId="4" fontId="28" fillId="0" borderId="1" xfId="0" applyNumberFormat="1" applyFont="1" applyFill="1" applyBorder="1" applyAlignment="1">
      <alignment horizontal="right" vertical="center"/>
    </xf>
    <xf numFmtId="4" fontId="28" fillId="0" borderId="3" xfId="0" applyNumberFormat="1" applyFont="1" applyFill="1" applyBorder="1" applyAlignment="1">
      <alignment horizontal="right" vertical="center"/>
    </xf>
    <xf numFmtId="4" fontId="28" fillId="0" borderId="28" xfId="0" applyNumberFormat="1" applyFont="1" applyFill="1" applyBorder="1" applyAlignment="1">
      <alignment horizontal="right" vertical="center"/>
    </xf>
    <xf numFmtId="0" fontId="35" fillId="3" borderId="67" xfId="0" applyFont="1" applyFill="1" applyBorder="1" applyAlignment="1">
      <alignment horizontal="center" vertical="center"/>
    </xf>
    <xf numFmtId="0" fontId="35" fillId="3" borderId="63" xfId="0" applyFont="1" applyFill="1" applyBorder="1" applyAlignment="1">
      <alignment vertical="center" wrapText="1"/>
    </xf>
    <xf numFmtId="0" fontId="35" fillId="3" borderId="63" xfId="0" applyFont="1" applyFill="1" applyBorder="1" applyAlignment="1">
      <alignment horizontal="left" vertical="center" wrapText="1"/>
    </xf>
    <xf numFmtId="0" fontId="29" fillId="3" borderId="63" xfId="0" applyFont="1" applyFill="1" applyBorder="1" applyAlignment="1">
      <alignment horizontal="left" vertical="center" wrapText="1"/>
    </xf>
    <xf numFmtId="0" fontId="29" fillId="3" borderId="63" xfId="0" applyFont="1" applyFill="1" applyBorder="1" applyAlignment="1">
      <alignment horizontal="left" vertical="center"/>
    </xf>
    <xf numFmtId="4" fontId="35" fillId="3" borderId="70" xfId="0" applyNumberFormat="1" applyFont="1" applyFill="1" applyBorder="1" applyAlignment="1">
      <alignment horizontal="right" vertical="center"/>
    </xf>
    <xf numFmtId="4" fontId="45" fillId="3" borderId="63" xfId="0" applyNumberFormat="1" applyFont="1" applyFill="1" applyBorder="1" applyAlignment="1">
      <alignment horizontal="left" vertical="center"/>
    </xf>
    <xf numFmtId="0" fontId="29" fillId="3" borderId="63" xfId="0" applyFont="1" applyFill="1" applyBorder="1" applyAlignment="1">
      <alignment horizontal="center" vertical="center"/>
    </xf>
    <xf numFmtId="0" fontId="29" fillId="3" borderId="65" xfId="0" applyFont="1" applyFill="1" applyBorder="1" applyAlignment="1">
      <alignment horizontal="center" vertical="center"/>
    </xf>
    <xf numFmtId="4" fontId="35" fillId="3" borderId="66" xfId="0" applyNumberFormat="1" applyFont="1" applyFill="1" applyBorder="1" applyAlignment="1">
      <alignment horizontal="right" vertical="center"/>
    </xf>
    <xf numFmtId="4" fontId="35" fillId="3" borderId="67" xfId="0" applyNumberFormat="1" applyFont="1" applyFill="1" applyBorder="1" applyAlignment="1">
      <alignment horizontal="right" vertical="center"/>
    </xf>
    <xf numFmtId="4" fontId="35" fillId="3" borderId="60" xfId="0" applyNumberFormat="1" applyFont="1" applyFill="1" applyBorder="1" applyAlignment="1">
      <alignment horizontal="right" vertical="center"/>
    </xf>
    <xf numFmtId="10" fontId="35" fillId="3" borderId="66" xfId="0" applyNumberFormat="1" applyFont="1" applyFill="1" applyBorder="1" applyAlignment="1">
      <alignment horizontal="center" vertical="center"/>
    </xf>
    <xf numFmtId="0" fontId="29" fillId="3" borderId="66" xfId="0" applyFont="1" applyFill="1" applyBorder="1" applyAlignment="1">
      <alignment horizontal="center" vertical="center"/>
    </xf>
    <xf numFmtId="4" fontId="44" fillId="0" borderId="1" xfId="0" applyNumberFormat="1" applyFont="1" applyFill="1" applyBorder="1" applyAlignment="1">
      <alignment horizontal="right" vertical="center"/>
    </xf>
    <xf numFmtId="4" fontId="80" fillId="0" borderId="0" xfId="0" applyNumberFormat="1" applyFont="1" applyFill="1" applyBorder="1" applyAlignment="1">
      <alignment vertical="center" wrapText="1"/>
    </xf>
    <xf numFmtId="4" fontId="84" fillId="0" borderId="4" xfId="0" applyNumberFormat="1" applyFont="1" applyFill="1" applyBorder="1" applyAlignment="1">
      <alignment horizontal="right" vertical="center"/>
    </xf>
    <xf numFmtId="0" fontId="39" fillId="0" borderId="0" xfId="0" applyFont="1" applyFill="1"/>
    <xf numFmtId="4" fontId="79" fillId="4" borderId="54" xfId="0" applyNumberFormat="1" applyFont="1" applyFill="1" applyBorder="1" applyAlignment="1">
      <alignment horizontal="right" vertical="center"/>
    </xf>
    <xf numFmtId="4" fontId="80" fillId="0" borderId="10" xfId="0" applyNumberFormat="1" applyFont="1" applyFill="1" applyBorder="1" applyAlignment="1">
      <alignment horizontal="right" vertical="center"/>
    </xf>
    <xf numFmtId="10" fontId="80" fillId="5" borderId="45" xfId="0" applyNumberFormat="1" applyFont="1" applyFill="1" applyBorder="1" applyAlignment="1">
      <alignment horizontal="center" vertical="center"/>
    </xf>
    <xf numFmtId="10" fontId="80" fillId="5" borderId="16" xfId="0" applyNumberFormat="1" applyFont="1" applyFill="1" applyBorder="1" applyAlignment="1">
      <alignment horizontal="center" vertical="center"/>
    </xf>
    <xf numFmtId="0" fontId="80" fillId="0" borderId="12" xfId="0" applyFont="1" applyFill="1" applyBorder="1" applyAlignment="1">
      <alignment horizontal="left" vertical="center" wrapText="1"/>
    </xf>
    <xf numFmtId="4" fontId="79" fillId="5" borderId="57" xfId="0" applyNumberFormat="1" applyFont="1" applyFill="1" applyBorder="1" applyAlignment="1">
      <alignment horizontal="right" vertical="center"/>
    </xf>
    <xf numFmtId="4" fontId="79" fillId="5" borderId="58" xfId="0" applyNumberFormat="1" applyFont="1" applyFill="1" applyBorder="1" applyAlignment="1">
      <alignment horizontal="right" vertical="center"/>
    </xf>
    <xf numFmtId="4" fontId="81" fillId="0" borderId="71" xfId="0" applyNumberFormat="1" applyFont="1" applyFill="1" applyBorder="1" applyAlignment="1">
      <alignment horizontal="right" vertical="center"/>
    </xf>
    <xf numFmtId="4" fontId="79" fillId="4" borderId="71" xfId="0" applyNumberFormat="1" applyFont="1" applyFill="1" applyBorder="1" applyAlignment="1">
      <alignment horizontal="right" vertical="center"/>
    </xf>
    <xf numFmtId="4" fontId="79" fillId="8" borderId="2" xfId="0" applyNumberFormat="1" applyFont="1" applyFill="1" applyBorder="1" applyAlignment="1">
      <alignment horizontal="right" vertical="center"/>
    </xf>
    <xf numFmtId="4" fontId="44" fillId="0" borderId="25" xfId="0" applyNumberFormat="1" applyFont="1" applyFill="1" applyBorder="1" applyAlignment="1">
      <alignment horizontal="right" vertical="center" wrapText="1"/>
    </xf>
    <xf numFmtId="0" fontId="27" fillId="0" borderId="2" xfId="0" applyFont="1" applyFill="1" applyBorder="1" applyAlignment="1">
      <alignment horizontal="left" vertical="center" wrapText="1"/>
    </xf>
    <xf numFmtId="0" fontId="27" fillId="0" borderId="43" xfId="0" applyFont="1" applyFill="1" applyBorder="1" applyAlignment="1">
      <alignment vertical="center" wrapText="1"/>
    </xf>
    <xf numFmtId="0" fontId="24" fillId="0" borderId="28" xfId="0" applyFont="1" applyFill="1" applyBorder="1" applyAlignment="1">
      <alignment vertical="center" wrapText="1"/>
    </xf>
    <xf numFmtId="4" fontId="40" fillId="0" borderId="40" xfId="0" applyNumberFormat="1" applyFont="1" applyFill="1" applyBorder="1" applyAlignment="1">
      <alignment horizontal="right" vertical="center" wrapText="1"/>
    </xf>
    <xf numFmtId="4" fontId="29" fillId="0" borderId="13" xfId="0" applyNumberFormat="1" applyFont="1" applyFill="1" applyBorder="1" applyAlignment="1">
      <alignment horizontal="right" vertical="center"/>
    </xf>
    <xf numFmtId="0" fontId="23" fillId="0" borderId="2" xfId="0" applyFont="1" applyFill="1" applyBorder="1" applyAlignment="1">
      <alignment horizontal="left" vertical="center" wrapText="1"/>
    </xf>
    <xf numFmtId="4" fontId="29" fillId="0" borderId="1" xfId="0" applyNumberFormat="1" applyFont="1" applyFill="1" applyBorder="1" applyAlignment="1">
      <alignment vertical="center"/>
    </xf>
    <xf numFmtId="0" fontId="40" fillId="0" borderId="24" xfId="10" applyFont="1" applyBorder="1" applyAlignment="1">
      <alignment vertical="center" wrapText="1"/>
    </xf>
    <xf numFmtId="4" fontId="29" fillId="2" borderId="28" xfId="0" applyNumberFormat="1" applyFont="1" applyFill="1" applyBorder="1" applyAlignment="1">
      <alignment vertical="center"/>
    </xf>
    <xf numFmtId="4" fontId="44" fillId="2" borderId="15" xfId="0" applyNumberFormat="1" applyFont="1" applyFill="1" applyBorder="1" applyAlignment="1">
      <alignment vertical="center" wrapText="1"/>
    </xf>
    <xf numFmtId="4" fontId="29" fillId="0" borderId="24" xfId="0" applyNumberFormat="1" applyFont="1" applyBorder="1" applyAlignment="1">
      <alignment vertical="center"/>
    </xf>
    <xf numFmtId="10" fontId="29" fillId="0" borderId="28" xfId="0" applyNumberFormat="1" applyFont="1" applyBorder="1" applyAlignment="1">
      <alignment vertical="center"/>
    </xf>
    <xf numFmtId="0" fontId="40" fillId="0" borderId="15" xfId="0" applyFont="1" applyBorder="1" applyAlignment="1">
      <alignment vertical="center" wrapText="1"/>
    </xf>
    <xf numFmtId="4" fontId="40" fillId="0" borderId="40" xfId="0" applyNumberFormat="1" applyFont="1" applyFill="1" applyBorder="1" applyAlignment="1">
      <alignment vertical="center"/>
    </xf>
    <xf numFmtId="0" fontId="21" fillId="0" borderId="5" xfId="0" applyFont="1" applyFill="1" applyBorder="1" applyAlignment="1">
      <alignment vertical="center" wrapText="1"/>
    </xf>
    <xf numFmtId="4" fontId="40" fillId="0" borderId="40" xfId="0" applyNumberFormat="1" applyFont="1" applyFill="1" applyBorder="1" applyAlignment="1">
      <alignment horizontal="right" vertical="center" wrapText="1"/>
    </xf>
    <xf numFmtId="0" fontId="20" fillId="0" borderId="2" xfId="0" applyFont="1" applyFill="1" applyBorder="1" applyAlignment="1">
      <alignment horizontal="left" vertical="center" wrapText="1"/>
    </xf>
    <xf numFmtId="0" fontId="18" fillId="0" borderId="28" xfId="0" applyFont="1" applyFill="1" applyBorder="1" applyAlignment="1">
      <alignment vertical="center" wrapText="1"/>
    </xf>
    <xf numFmtId="4" fontId="29" fillId="0" borderId="3" xfId="0" applyNumberFormat="1" applyFont="1" applyBorder="1" applyAlignment="1">
      <alignment vertical="center"/>
    </xf>
    <xf numFmtId="0" fontId="29" fillId="0" borderId="20" xfId="0" applyFont="1" applyFill="1" applyBorder="1" applyAlignment="1">
      <alignment vertical="center" wrapText="1"/>
    </xf>
    <xf numFmtId="10" fontId="80" fillId="0" borderId="16" xfId="0" applyNumberFormat="1" applyFont="1" applyFill="1" applyBorder="1" applyAlignment="1">
      <alignment horizontal="center" vertical="center"/>
    </xf>
    <xf numFmtId="0" fontId="0" fillId="0" borderId="19" xfId="0" applyBorder="1" applyAlignment="1">
      <alignment vertical="center" wrapText="1"/>
    </xf>
    <xf numFmtId="0" fontId="0" fillId="0" borderId="1" xfId="0" applyBorder="1" applyAlignment="1">
      <alignment vertical="center" wrapText="1"/>
    </xf>
    <xf numFmtId="0" fontId="0" fillId="0" borderId="1" xfId="0" applyBorder="1" applyAlignment="1">
      <alignment horizontal="left" vertical="center" wrapText="1"/>
    </xf>
    <xf numFmtId="10" fontId="29" fillId="0" borderId="40" xfId="0" applyNumberFormat="1" applyFont="1" applyBorder="1" applyAlignment="1">
      <alignment horizontal="center" vertical="center"/>
    </xf>
    <xf numFmtId="4" fontId="29" fillId="2" borderId="40" xfId="0" applyNumberFormat="1" applyFont="1" applyFill="1" applyBorder="1" applyAlignment="1">
      <alignment horizontal="right" vertical="center"/>
    </xf>
    <xf numFmtId="0" fontId="26" fillId="2" borderId="3" xfId="0" applyFont="1" applyFill="1" applyBorder="1" applyAlignment="1">
      <alignment horizontal="left" vertical="center" wrapText="1"/>
    </xf>
    <xf numFmtId="164" fontId="48" fillId="2" borderId="3" xfId="0" applyNumberFormat="1" applyFont="1" applyFill="1" applyBorder="1" applyAlignment="1">
      <alignment vertical="center" wrapText="1"/>
    </xf>
    <xf numFmtId="0" fontId="0" fillId="0" borderId="42" xfId="0" applyBorder="1" applyAlignment="1">
      <alignment vertical="center" wrapText="1"/>
    </xf>
    <xf numFmtId="4" fontId="29" fillId="0" borderId="50" xfId="0" applyNumberFormat="1" applyFont="1" applyBorder="1" applyAlignment="1">
      <alignment vertical="center"/>
    </xf>
    <xf numFmtId="4" fontId="29" fillId="2" borderId="10" xfId="0" applyNumberFormat="1" applyFont="1" applyFill="1" applyBorder="1" applyAlignment="1">
      <alignment horizontal="right" vertical="center"/>
    </xf>
    <xf numFmtId="4" fontId="29" fillId="0" borderId="4" xfId="0" applyNumberFormat="1" applyFont="1" applyFill="1" applyBorder="1" applyAlignment="1">
      <alignment horizontal="right" vertical="center"/>
    </xf>
    <xf numFmtId="10" fontId="29" fillId="0" borderId="28" xfId="0" applyNumberFormat="1" applyFont="1" applyFill="1" applyBorder="1" applyAlignment="1">
      <alignment vertical="center"/>
    </xf>
    <xf numFmtId="0" fontId="15" fillId="0" borderId="1" xfId="10" applyFont="1" applyBorder="1" applyAlignment="1">
      <alignment vertical="center" wrapText="1"/>
    </xf>
    <xf numFmtId="0" fontId="79" fillId="4" borderId="12" xfId="0" applyFont="1" applyFill="1" applyBorder="1" applyAlignment="1">
      <alignment horizontal="left" vertical="center" wrapText="1"/>
    </xf>
    <xf numFmtId="4" fontId="79" fillId="4" borderId="28" xfId="0" applyNumberFormat="1" applyFont="1" applyFill="1" applyBorder="1" applyAlignment="1">
      <alignment horizontal="right" vertical="center"/>
    </xf>
    <xf numFmtId="4" fontId="79" fillId="4" borderId="59" xfId="0" applyNumberFormat="1" applyFont="1" applyFill="1" applyBorder="1" applyAlignment="1">
      <alignment horizontal="right" vertical="center"/>
    </xf>
    <xf numFmtId="4" fontId="79" fillId="4" borderId="1" xfId="0" applyNumberFormat="1" applyFont="1" applyFill="1" applyBorder="1" applyAlignment="1">
      <alignment horizontal="right" vertical="center"/>
    </xf>
    <xf numFmtId="4" fontId="79" fillId="4" borderId="2" xfId="0" applyNumberFormat="1" applyFont="1" applyFill="1" applyBorder="1" applyAlignment="1">
      <alignment horizontal="right" vertical="center"/>
    </xf>
    <xf numFmtId="0" fontId="79" fillId="3" borderId="12" xfId="0" applyFont="1" applyFill="1" applyBorder="1" applyAlignment="1">
      <alignment horizontal="left" vertical="center" wrapText="1"/>
    </xf>
    <xf numFmtId="0" fontId="85" fillId="3" borderId="12" xfId="0" applyFont="1" applyFill="1" applyBorder="1" applyAlignment="1">
      <alignment horizontal="left" vertical="center" wrapText="1"/>
    </xf>
    <xf numFmtId="4" fontId="79" fillId="3" borderId="1" xfId="0" applyNumberFormat="1" applyFont="1" applyFill="1" applyBorder="1" applyAlignment="1">
      <alignment horizontal="right" vertical="center"/>
    </xf>
    <xf numFmtId="4" fontId="79" fillId="3" borderId="25" xfId="0" applyNumberFormat="1" applyFont="1" applyFill="1" applyBorder="1" applyAlignment="1">
      <alignment horizontal="right" vertical="center"/>
    </xf>
    <xf numFmtId="4" fontId="80" fillId="0" borderId="29" xfId="0" applyNumberFormat="1" applyFont="1" applyBorder="1" applyAlignment="1">
      <alignment horizontal="right" vertical="center"/>
    </xf>
    <xf numFmtId="4" fontId="80" fillId="0" borderId="27" xfId="0" applyNumberFormat="1" applyFont="1" applyBorder="1" applyAlignment="1">
      <alignment horizontal="right" vertical="center"/>
    </xf>
    <xf numFmtId="4" fontId="80" fillId="0" borderId="7" xfId="0" applyNumberFormat="1" applyFont="1" applyBorder="1" applyAlignment="1">
      <alignment horizontal="right" vertical="center"/>
    </xf>
    <xf numFmtId="4" fontId="85" fillId="7" borderId="1" xfId="0" applyNumberFormat="1" applyFont="1" applyFill="1" applyBorder="1" applyAlignment="1">
      <alignment horizontal="right" vertical="center"/>
    </xf>
    <xf numFmtId="4" fontId="80" fillId="0" borderId="16" xfId="0" applyNumberFormat="1" applyFont="1" applyFill="1" applyBorder="1" applyAlignment="1">
      <alignment horizontal="center" vertical="center"/>
    </xf>
    <xf numFmtId="4" fontId="80" fillId="0" borderId="17" xfId="0" applyNumberFormat="1" applyFont="1" applyBorder="1" applyAlignment="1">
      <alignment horizontal="center" vertical="center"/>
    </xf>
    <xf numFmtId="4" fontId="79" fillId="4" borderId="16" xfId="0" applyNumberFormat="1" applyFont="1" applyFill="1" applyBorder="1" applyAlignment="1">
      <alignment horizontal="center" vertical="center"/>
    </xf>
    <xf numFmtId="10" fontId="79" fillId="4" borderId="16" xfId="0" applyNumberFormat="1" applyFont="1" applyFill="1" applyBorder="1" applyAlignment="1">
      <alignment horizontal="center" vertical="center"/>
    </xf>
    <xf numFmtId="4" fontId="80" fillId="0" borderId="8" xfId="0" applyNumberFormat="1" applyFont="1" applyBorder="1" applyAlignment="1">
      <alignment horizontal="center" vertical="center"/>
    </xf>
    <xf numFmtId="4" fontId="35" fillId="6" borderId="0" xfId="0" applyNumberFormat="1" applyFont="1" applyFill="1" applyAlignment="1">
      <alignment vertical="center"/>
    </xf>
    <xf numFmtId="0" fontId="57" fillId="5" borderId="40" xfId="0" applyFont="1" applyFill="1" applyBorder="1" applyAlignment="1">
      <alignment horizontal="center" vertical="center" wrapText="1"/>
    </xf>
    <xf numFmtId="0" fontId="57" fillId="5" borderId="61" xfId="0" applyFont="1" applyFill="1" applyBorder="1" applyAlignment="1">
      <alignment horizontal="center" vertical="center" wrapText="1"/>
    </xf>
    <xf numFmtId="0" fontId="57" fillId="5" borderId="1" xfId="0" applyFont="1" applyFill="1" applyBorder="1" applyAlignment="1">
      <alignment horizontal="center" vertical="center" wrapText="1"/>
    </xf>
    <xf numFmtId="0" fontId="57" fillId="5" borderId="2" xfId="0" applyFont="1" applyFill="1" applyBorder="1" applyAlignment="1">
      <alignment horizontal="center" vertical="center" wrapText="1"/>
    </xf>
    <xf numFmtId="0" fontId="57" fillId="5" borderId="15" xfId="0" applyFont="1" applyFill="1" applyBorder="1" applyAlignment="1">
      <alignment horizontal="center" vertical="center" wrapText="1"/>
    </xf>
    <xf numFmtId="4" fontId="35" fillId="6" borderId="66" xfId="0" applyNumberFormat="1" applyFont="1" applyFill="1" applyBorder="1" applyAlignment="1">
      <alignment horizontal="right" vertical="center"/>
    </xf>
    <xf numFmtId="0" fontId="14" fillId="0" borderId="2" xfId="0" applyFont="1" applyFill="1" applyBorder="1" applyAlignment="1">
      <alignment horizontal="left" vertical="center" wrapText="1"/>
    </xf>
    <xf numFmtId="0" fontId="13" fillId="0" borderId="42" xfId="0" applyFont="1" applyFill="1" applyBorder="1" applyAlignment="1">
      <alignment vertical="center" wrapText="1"/>
    </xf>
    <xf numFmtId="0" fontId="13" fillId="0" borderId="28" xfId="0" applyFont="1" applyFill="1" applyBorder="1" applyAlignment="1">
      <alignment vertical="center" wrapText="1"/>
    </xf>
    <xf numFmtId="0" fontId="12" fillId="0" borderId="1" xfId="0" applyFont="1" applyFill="1" applyBorder="1" applyAlignment="1">
      <alignment vertical="center" wrapText="1"/>
    </xf>
    <xf numFmtId="4" fontId="29" fillId="0" borderId="28" xfId="0" applyNumberFormat="1" applyFont="1" applyBorder="1" applyAlignment="1">
      <alignment horizontal="right" vertical="center"/>
    </xf>
    <xf numFmtId="4" fontId="63" fillId="0" borderId="15" xfId="0" applyNumberFormat="1" applyFont="1" applyFill="1" applyBorder="1" applyAlignment="1">
      <alignment vertical="center" wrapText="1"/>
    </xf>
    <xf numFmtId="4" fontId="44" fillId="0" borderId="59" xfId="0" applyNumberFormat="1" applyFont="1" applyFill="1" applyBorder="1" applyAlignment="1">
      <alignment horizontal="right" vertical="center"/>
    </xf>
    <xf numFmtId="4" fontId="28" fillId="0" borderId="69" xfId="0" applyNumberFormat="1" applyFont="1" applyFill="1" applyBorder="1" applyAlignment="1">
      <alignment horizontal="right" vertical="center"/>
    </xf>
    <xf numFmtId="0" fontId="28" fillId="0" borderId="5" xfId="0" applyFont="1" applyFill="1" applyBorder="1" applyAlignment="1">
      <alignment vertical="center" wrapText="1"/>
    </xf>
    <xf numFmtId="0" fontId="12" fillId="0" borderId="3" xfId="0" applyFont="1" applyFill="1" applyBorder="1" applyAlignment="1">
      <alignment vertical="center" wrapText="1"/>
    </xf>
    <xf numFmtId="0" fontId="45" fillId="0" borderId="28" xfId="0" applyFont="1" applyFill="1" applyBorder="1" applyAlignment="1">
      <alignment vertical="center" wrapText="1"/>
    </xf>
    <xf numFmtId="0" fontId="9" fillId="0" borderId="28" xfId="0" applyFont="1" applyFill="1" applyBorder="1" applyAlignment="1">
      <alignment vertical="center" wrapText="1"/>
    </xf>
    <xf numFmtId="0" fontId="40" fillId="0" borderId="50" xfId="0" applyFont="1" applyFill="1" applyBorder="1" applyAlignment="1">
      <alignment horizontal="left" vertical="center" wrapText="1"/>
    </xf>
    <xf numFmtId="4" fontId="28" fillId="0" borderId="50" xfId="0" applyNumberFormat="1" applyFont="1" applyFill="1" applyBorder="1" applyAlignment="1">
      <alignment horizontal="right" vertical="center"/>
    </xf>
    <xf numFmtId="0" fontId="29" fillId="0" borderId="23" xfId="11" applyFont="1" applyFill="1" applyBorder="1" applyAlignment="1">
      <alignment horizontal="center" vertical="center" wrapText="1"/>
    </xf>
    <xf numFmtId="0" fontId="40" fillId="0" borderId="9" xfId="0" applyFont="1" applyFill="1" applyBorder="1" applyAlignment="1">
      <alignment vertical="center" wrapText="1"/>
    </xf>
    <xf numFmtId="164" fontId="48" fillId="0" borderId="9" xfId="0" applyNumberFormat="1" applyFont="1" applyFill="1" applyBorder="1" applyAlignment="1">
      <alignment vertical="center" wrapText="1"/>
    </xf>
    <xf numFmtId="4" fontId="40" fillId="0" borderId="9" xfId="0" applyNumberFormat="1" applyFont="1" applyFill="1" applyBorder="1" applyAlignment="1">
      <alignment vertical="center" wrapText="1"/>
    </xf>
    <xf numFmtId="0" fontId="28" fillId="0" borderId="9" xfId="0" applyFont="1" applyFill="1" applyBorder="1" applyAlignment="1">
      <alignment vertical="center" wrapText="1"/>
    </xf>
    <xf numFmtId="0" fontId="40" fillId="0" borderId="74" xfId="0" applyFont="1" applyFill="1" applyBorder="1" applyAlignment="1">
      <alignment vertical="center" wrapText="1"/>
    </xf>
    <xf numFmtId="4" fontId="40" fillId="0" borderId="13" xfId="0" applyNumberFormat="1" applyFont="1" applyFill="1" applyBorder="1" applyAlignment="1">
      <alignment vertical="center" wrapText="1"/>
    </xf>
    <xf numFmtId="0" fontId="45" fillId="0" borderId="40" xfId="0" applyFont="1" applyFill="1" applyBorder="1" applyAlignment="1">
      <alignment vertical="center" wrapText="1"/>
    </xf>
    <xf numFmtId="10" fontId="40" fillId="0" borderId="28" xfId="0" applyNumberFormat="1" applyFont="1" applyFill="1" applyBorder="1" applyAlignment="1">
      <alignment horizontal="center" vertical="center"/>
    </xf>
    <xf numFmtId="0" fontId="8" fillId="0" borderId="9" xfId="11" applyFont="1" applyFill="1" applyBorder="1" applyAlignment="1">
      <alignment vertical="center" wrapText="1"/>
    </xf>
    <xf numFmtId="0" fontId="8" fillId="0" borderId="9" xfId="0" applyFont="1" applyFill="1" applyBorder="1" applyAlignment="1">
      <alignment vertical="center" wrapText="1"/>
    </xf>
    <xf numFmtId="0" fontId="8" fillId="0" borderId="9" xfId="0" applyFont="1" applyBorder="1" applyAlignment="1">
      <alignment vertical="center" wrapText="1"/>
    </xf>
    <xf numFmtId="0" fontId="8" fillId="0" borderId="5" xfId="0" applyFont="1" applyFill="1" applyBorder="1" applyAlignment="1">
      <alignment vertical="center" wrapText="1"/>
    </xf>
    <xf numFmtId="4" fontId="44" fillId="0" borderId="16" xfId="0" applyNumberFormat="1" applyFont="1" applyFill="1" applyBorder="1" applyAlignment="1">
      <alignment vertical="center" wrapText="1"/>
    </xf>
    <xf numFmtId="0" fontId="7" fillId="0" borderId="2" xfId="0" applyFont="1" applyFill="1" applyBorder="1" applyAlignment="1">
      <alignment horizontal="left" vertical="center" wrapText="1"/>
    </xf>
    <xf numFmtId="0" fontId="5" fillId="0" borderId="40" xfId="0" applyFont="1" applyFill="1" applyBorder="1" applyAlignment="1">
      <alignment horizontal="left" vertical="center" wrapText="1"/>
    </xf>
    <xf numFmtId="0" fontId="40" fillId="0" borderId="40" xfId="0" applyFont="1" applyFill="1" applyBorder="1" applyAlignment="1">
      <alignment vertical="center" wrapText="1"/>
    </xf>
    <xf numFmtId="0" fontId="4" fillId="0" borderId="28" xfId="0" applyFont="1" applyFill="1" applyBorder="1" applyAlignment="1">
      <alignment vertical="center" wrapText="1"/>
    </xf>
    <xf numFmtId="0" fontId="3" fillId="2" borderId="24" xfId="0" applyFont="1" applyFill="1" applyBorder="1" applyAlignment="1">
      <alignment vertical="center" wrapText="1"/>
    </xf>
    <xf numFmtId="4" fontId="79" fillId="5" borderId="35" xfId="0" applyNumberFormat="1" applyFont="1" applyFill="1" applyBorder="1" applyAlignment="1">
      <alignment horizontal="right" vertical="center"/>
    </xf>
    <xf numFmtId="4" fontId="0" fillId="0" borderId="0" xfId="0" applyNumberFormat="1" applyFill="1" applyAlignment="1">
      <alignment horizontal="center" vertical="center"/>
    </xf>
    <xf numFmtId="0" fontId="57" fillId="5" borderId="2" xfId="0" applyFont="1" applyFill="1" applyBorder="1" applyAlignment="1">
      <alignment horizontal="center" vertical="center" wrapText="1"/>
    </xf>
    <xf numFmtId="0" fontId="57" fillId="5" borderId="12" xfId="0" applyFont="1" applyFill="1" applyBorder="1" applyAlignment="1">
      <alignment horizontal="center" vertical="center" wrapText="1"/>
    </xf>
    <xf numFmtId="0" fontId="79" fillId="4" borderId="1" xfId="0" applyFont="1" applyFill="1" applyBorder="1" applyAlignment="1">
      <alignment horizontal="left" vertical="center" wrapText="1"/>
    </xf>
    <xf numFmtId="0" fontId="79" fillId="4" borderId="2" xfId="0" applyFont="1" applyFill="1" applyBorder="1" applyAlignment="1">
      <alignment horizontal="left" vertical="center" wrapText="1"/>
    </xf>
    <xf numFmtId="0" fontId="79" fillId="0" borderId="6" xfId="0" applyFont="1" applyFill="1" applyBorder="1" applyAlignment="1">
      <alignment horizontal="center" vertical="center" wrapText="1"/>
    </xf>
    <xf numFmtId="0" fontId="79" fillId="0" borderId="22" xfId="0" applyFont="1" applyFill="1" applyBorder="1" applyAlignment="1">
      <alignment horizontal="center" vertical="center" wrapText="1"/>
    </xf>
    <xf numFmtId="0" fontId="79" fillId="0" borderId="4" xfId="0" applyFont="1" applyFill="1" applyBorder="1" applyAlignment="1">
      <alignment horizontal="center" vertical="center" wrapText="1"/>
    </xf>
    <xf numFmtId="10" fontId="79" fillId="3" borderId="20" xfId="0" applyNumberFormat="1" applyFont="1" applyFill="1" applyBorder="1" applyAlignment="1">
      <alignment horizontal="center" vertical="center"/>
    </xf>
    <xf numFmtId="10" fontId="79" fillId="3" borderId="16" xfId="0" applyNumberFormat="1" applyFont="1" applyFill="1" applyBorder="1" applyAlignment="1">
      <alignment horizontal="center" vertical="center"/>
    </xf>
    <xf numFmtId="0" fontId="71" fillId="0" borderId="0" xfId="0" applyFont="1" applyAlignment="1">
      <alignment horizontal="center" wrapText="1"/>
    </xf>
    <xf numFmtId="0" fontId="78" fillId="5" borderId="1" xfId="0" applyFont="1" applyFill="1" applyBorder="1" applyAlignment="1">
      <alignment horizontal="left" vertical="center" wrapText="1"/>
    </xf>
    <xf numFmtId="0" fontId="78" fillId="5" borderId="2" xfId="0" applyFont="1" applyFill="1" applyBorder="1" applyAlignment="1">
      <alignment horizontal="left" vertical="center" wrapText="1"/>
    </xf>
    <xf numFmtId="0" fontId="78" fillId="5" borderId="28" xfId="0" applyFont="1" applyFill="1" applyBorder="1" applyAlignment="1">
      <alignment horizontal="left" vertical="center" wrapText="1"/>
    </xf>
    <xf numFmtId="0" fontId="78" fillId="5" borderId="53" xfId="0" applyFont="1" applyFill="1" applyBorder="1" applyAlignment="1">
      <alignment horizontal="center" vertical="center" wrapText="1"/>
    </xf>
    <xf numFmtId="0" fontId="78" fillId="5" borderId="12" xfId="0" applyFont="1" applyFill="1" applyBorder="1" applyAlignment="1">
      <alignment horizontal="center" vertical="center" wrapText="1"/>
    </xf>
    <xf numFmtId="0" fontId="94" fillId="5" borderId="20" xfId="5" applyFont="1" applyFill="1" applyBorder="1" applyAlignment="1">
      <alignment horizontal="center" vertical="center" wrapText="1"/>
    </xf>
    <xf numFmtId="0" fontId="94" fillId="5" borderId="16" xfId="5" applyFont="1" applyFill="1" applyBorder="1" applyAlignment="1">
      <alignment horizontal="center" vertical="center" wrapText="1"/>
    </xf>
    <xf numFmtId="4" fontId="79" fillId="3" borderId="50" xfId="0" applyNumberFormat="1" applyFont="1" applyFill="1" applyBorder="1" applyAlignment="1">
      <alignment horizontal="center" vertical="center"/>
    </xf>
    <xf numFmtId="4" fontId="79" fillId="3" borderId="40" xfId="0" applyNumberFormat="1" applyFont="1" applyFill="1" applyBorder="1" applyAlignment="1">
      <alignment horizontal="center" vertical="center"/>
    </xf>
    <xf numFmtId="4" fontId="79" fillId="3" borderId="42" xfId="0" applyNumberFormat="1" applyFont="1" applyFill="1" applyBorder="1" applyAlignment="1">
      <alignment horizontal="right" vertical="center"/>
    </xf>
    <xf numFmtId="4" fontId="79" fillId="3" borderId="43" xfId="0" applyNumberFormat="1" applyFont="1" applyFill="1" applyBorder="1" applyAlignment="1">
      <alignment horizontal="right" vertical="center"/>
    </xf>
    <xf numFmtId="0" fontId="79" fillId="0" borderId="8" xfId="0" applyFont="1" applyBorder="1" applyAlignment="1">
      <alignment horizontal="left" vertical="center" wrapText="1"/>
    </xf>
    <xf numFmtId="0" fontId="79" fillId="0" borderId="14" xfId="0" applyFont="1" applyBorder="1" applyAlignment="1">
      <alignment horizontal="left" vertical="center" wrapText="1"/>
    </xf>
    <xf numFmtId="0" fontId="85" fillId="7" borderId="2" xfId="0" applyFont="1" applyFill="1" applyBorder="1" applyAlignment="1">
      <alignment horizontal="left" vertical="center" wrapText="1"/>
    </xf>
    <xf numFmtId="0" fontId="85" fillId="7" borderId="18" xfId="0" applyFont="1" applyFill="1" applyBorder="1" applyAlignment="1">
      <alignment horizontal="left" vertical="center" wrapText="1"/>
    </xf>
    <xf numFmtId="4" fontId="79" fillId="3" borderId="41" xfId="0" applyNumberFormat="1" applyFont="1" applyFill="1" applyBorder="1" applyAlignment="1">
      <alignment horizontal="right" vertical="center"/>
    </xf>
    <xf numFmtId="4" fontId="79" fillId="3" borderId="54" xfId="0" applyNumberFormat="1" applyFont="1" applyFill="1" applyBorder="1" applyAlignment="1">
      <alignment horizontal="right" vertical="center"/>
    </xf>
    <xf numFmtId="4" fontId="79" fillId="3" borderId="72" xfId="0" applyNumberFormat="1" applyFont="1" applyFill="1" applyBorder="1" applyAlignment="1">
      <alignment horizontal="right" vertical="center"/>
    </xf>
    <xf numFmtId="4" fontId="79" fillId="3" borderId="73" xfId="0" applyNumberFormat="1" applyFont="1" applyFill="1" applyBorder="1" applyAlignment="1">
      <alignment horizontal="right" vertical="center"/>
    </xf>
    <xf numFmtId="4" fontId="79" fillId="3" borderId="20" xfId="0" applyNumberFormat="1" applyFont="1" applyFill="1" applyBorder="1" applyAlignment="1">
      <alignment horizontal="right" vertical="center"/>
    </xf>
    <xf numFmtId="4" fontId="79" fillId="3" borderId="16" xfId="0" applyNumberFormat="1" applyFont="1" applyFill="1" applyBorder="1" applyAlignment="1">
      <alignment horizontal="right" vertical="center"/>
    </xf>
    <xf numFmtId="0" fontId="79" fillId="3" borderId="6" xfId="0" applyFont="1" applyFill="1" applyBorder="1" applyAlignment="1">
      <alignment horizontal="left" vertical="center" wrapText="1"/>
    </xf>
    <xf numFmtId="0" fontId="79" fillId="3" borderId="49" xfId="0" applyFont="1" applyFill="1" applyBorder="1" applyAlignment="1">
      <alignment horizontal="left" vertical="center" wrapText="1"/>
    </xf>
    <xf numFmtId="4" fontId="79" fillId="3" borderId="50" xfId="0" applyNumberFormat="1" applyFont="1" applyFill="1" applyBorder="1" applyAlignment="1">
      <alignment horizontal="right" vertical="center"/>
    </xf>
    <xf numFmtId="4" fontId="79" fillId="3" borderId="40" xfId="0" applyNumberFormat="1" applyFont="1" applyFill="1" applyBorder="1" applyAlignment="1">
      <alignment horizontal="right" vertical="center"/>
    </xf>
    <xf numFmtId="0" fontId="79" fillId="0" borderId="1" xfId="0" applyFont="1" applyBorder="1" applyAlignment="1">
      <alignment horizontal="left" vertical="top" wrapText="1"/>
    </xf>
    <xf numFmtId="0" fontId="80" fillId="0" borderId="1" xfId="0" applyFont="1" applyBorder="1" applyAlignment="1">
      <alignment horizontal="left" vertical="top" wrapText="1"/>
    </xf>
    <xf numFmtId="0" fontId="80" fillId="0" borderId="2" xfId="0" applyFont="1" applyBorder="1" applyAlignment="1">
      <alignment horizontal="left" vertical="top" wrapText="1"/>
    </xf>
    <xf numFmtId="0" fontId="80" fillId="0" borderId="12" xfId="0" applyFont="1" applyBorder="1" applyAlignment="1">
      <alignment horizontal="left" vertical="top" wrapText="1"/>
    </xf>
    <xf numFmtId="0" fontId="80" fillId="0" borderId="25" xfId="0" applyFont="1" applyBorder="1" applyAlignment="1">
      <alignment horizontal="left" vertical="top" wrapText="1"/>
    </xf>
    <xf numFmtId="0" fontId="79" fillId="5" borderId="2" xfId="0" applyFont="1" applyFill="1" applyBorder="1" applyAlignment="1">
      <alignment horizontal="left" vertical="center" wrapText="1"/>
    </xf>
    <xf numFmtId="0" fontId="79" fillId="5" borderId="12" xfId="0" applyFont="1" applyFill="1" applyBorder="1" applyAlignment="1">
      <alignment horizontal="left" vertical="center" wrapText="1"/>
    </xf>
    <xf numFmtId="0" fontId="79" fillId="5" borderId="25" xfId="0" applyFont="1" applyFill="1" applyBorder="1" applyAlignment="1">
      <alignment horizontal="left" vertical="center" wrapText="1"/>
    </xf>
    <xf numFmtId="4" fontId="80" fillId="0" borderId="1" xfId="0" applyNumberFormat="1" applyFont="1" applyFill="1" applyBorder="1" applyAlignment="1">
      <alignment horizontal="left" vertical="center" wrapText="1"/>
    </xf>
    <xf numFmtId="0" fontId="79" fillId="5" borderId="57" xfId="0" applyFont="1" applyFill="1" applyBorder="1" applyAlignment="1">
      <alignment horizontal="left" vertical="center" wrapText="1"/>
    </xf>
    <xf numFmtId="0" fontId="79" fillId="5" borderId="58" xfId="0" applyFont="1" applyFill="1" applyBorder="1" applyAlignment="1">
      <alignment horizontal="left" vertical="center" wrapText="1"/>
    </xf>
    <xf numFmtId="4" fontId="86" fillId="0" borderId="12" xfId="0" applyNumberFormat="1" applyFont="1" applyFill="1" applyBorder="1" applyAlignment="1">
      <alignment horizontal="left" vertical="center"/>
    </xf>
    <xf numFmtId="4" fontId="86" fillId="0" borderId="25" xfId="0" applyNumberFormat="1" applyFont="1" applyFill="1" applyBorder="1" applyAlignment="1">
      <alignment horizontal="left" vertical="center"/>
    </xf>
    <xf numFmtId="4" fontId="79" fillId="0" borderId="12" xfId="0" applyNumberFormat="1" applyFont="1" applyFill="1" applyBorder="1" applyAlignment="1">
      <alignment horizontal="left" vertical="center"/>
    </xf>
    <xf numFmtId="4" fontId="79" fillId="0" borderId="25" xfId="0" applyNumberFormat="1" applyFont="1" applyFill="1" applyBorder="1" applyAlignment="1">
      <alignment horizontal="left" vertical="center"/>
    </xf>
    <xf numFmtId="4" fontId="81" fillId="0" borderId="2" xfId="0" applyNumberFormat="1" applyFont="1" applyFill="1" applyBorder="1" applyAlignment="1">
      <alignment horizontal="left" vertical="center"/>
    </xf>
    <xf numFmtId="4" fontId="81" fillId="0" borderId="12" xfId="0" applyNumberFormat="1" applyFont="1" applyFill="1" applyBorder="1" applyAlignment="1">
      <alignment horizontal="left" vertical="center"/>
    </xf>
    <xf numFmtId="4" fontId="81" fillId="0" borderId="25" xfId="0" applyNumberFormat="1" applyFont="1" applyFill="1" applyBorder="1" applyAlignment="1">
      <alignment horizontal="left" vertical="center"/>
    </xf>
    <xf numFmtId="4" fontId="84" fillId="0" borderId="12" xfId="0" applyNumberFormat="1" applyFont="1" applyFill="1" applyBorder="1" applyAlignment="1">
      <alignment horizontal="left" vertical="center" wrapText="1"/>
    </xf>
    <xf numFmtId="4" fontId="84" fillId="0" borderId="25" xfId="0" applyNumberFormat="1" applyFont="1" applyFill="1" applyBorder="1" applyAlignment="1">
      <alignment horizontal="left" vertical="center" wrapText="1"/>
    </xf>
    <xf numFmtId="4" fontId="85" fillId="0" borderId="12" xfId="0" applyNumberFormat="1" applyFont="1" applyFill="1" applyBorder="1" applyAlignment="1">
      <alignment horizontal="left" vertical="center"/>
    </xf>
    <xf numFmtId="4" fontId="85" fillId="0" borderId="25" xfId="0" applyNumberFormat="1" applyFont="1" applyFill="1" applyBorder="1" applyAlignment="1">
      <alignment horizontal="left" vertical="center"/>
    </xf>
    <xf numFmtId="0" fontId="35" fillId="0" borderId="0" xfId="0" applyFont="1" applyFill="1" applyBorder="1" applyAlignment="1">
      <alignment horizontal="left" wrapText="1"/>
    </xf>
    <xf numFmtId="4" fontId="80" fillId="0" borderId="25" xfId="0" applyNumberFormat="1" applyFont="1" applyFill="1" applyBorder="1" applyAlignment="1">
      <alignment horizontal="left" vertical="center" wrapText="1"/>
    </xf>
    <xf numFmtId="0" fontId="40" fillId="2" borderId="20" xfId="0" applyFont="1" applyFill="1" applyBorder="1" applyAlignment="1">
      <alignment horizontal="left" vertical="center" wrapText="1"/>
    </xf>
    <xf numFmtId="0" fontId="40" fillId="2" borderId="16" xfId="0" applyFont="1" applyFill="1" applyBorder="1" applyAlignment="1">
      <alignment horizontal="left" vertical="center" wrapText="1"/>
    </xf>
    <xf numFmtId="0" fontId="22" fillId="0" borderId="3" xfId="0" applyFont="1" applyFill="1" applyBorder="1" applyAlignment="1">
      <alignment horizontal="left" vertical="center" wrapText="1"/>
    </xf>
    <xf numFmtId="0" fontId="22" fillId="0" borderId="5" xfId="0" applyFont="1" applyFill="1" applyBorder="1" applyAlignment="1">
      <alignment horizontal="left" vertical="center" wrapText="1"/>
    </xf>
    <xf numFmtId="0" fontId="22" fillId="0" borderId="42" xfId="0" applyFont="1" applyFill="1" applyBorder="1" applyAlignment="1">
      <alignment horizontal="left" vertical="center" wrapText="1"/>
    </xf>
    <xf numFmtId="0" fontId="22" fillId="0" borderId="43" xfId="0" applyFont="1" applyFill="1" applyBorder="1" applyAlignment="1">
      <alignment horizontal="left" vertical="center" wrapText="1"/>
    </xf>
    <xf numFmtId="4" fontId="40" fillId="0" borderId="3" xfId="0" applyNumberFormat="1" applyFont="1" applyFill="1" applyBorder="1" applyAlignment="1">
      <alignment horizontal="left" vertical="center"/>
    </xf>
    <xf numFmtId="4" fontId="40" fillId="0" borderId="5" xfId="0" applyNumberFormat="1" applyFont="1" applyFill="1" applyBorder="1" applyAlignment="1">
      <alignment horizontal="left" vertical="center"/>
    </xf>
    <xf numFmtId="4" fontId="40" fillId="0" borderId="50" xfId="0" applyNumberFormat="1" applyFont="1" applyFill="1" applyBorder="1" applyAlignment="1">
      <alignment horizontal="right" vertical="center" wrapText="1"/>
    </xf>
    <xf numFmtId="4" fontId="40" fillId="0" borderId="40" xfId="0" applyNumberFormat="1" applyFont="1" applyFill="1" applyBorder="1" applyAlignment="1">
      <alignment horizontal="right" vertical="center" wrapText="1"/>
    </xf>
    <xf numFmtId="4" fontId="22" fillId="2" borderId="50" xfId="0" applyNumberFormat="1" applyFont="1" applyFill="1" applyBorder="1" applyAlignment="1">
      <alignment horizontal="right" vertical="center"/>
    </xf>
    <xf numFmtId="4" fontId="22" fillId="2" borderId="40" xfId="0" applyNumberFormat="1" applyFont="1" applyFill="1" applyBorder="1" applyAlignment="1">
      <alignment horizontal="right" vertical="center"/>
    </xf>
    <xf numFmtId="4" fontId="44" fillId="2" borderId="20" xfId="0" applyNumberFormat="1" applyFont="1" applyFill="1" applyBorder="1" applyAlignment="1">
      <alignment horizontal="right" vertical="center" wrapText="1"/>
    </xf>
    <xf numFmtId="4" fontId="44" fillId="2" borderId="16" xfId="0" applyNumberFormat="1" applyFont="1" applyFill="1" applyBorder="1" applyAlignment="1">
      <alignment horizontal="right" vertical="center" wrapText="1"/>
    </xf>
    <xf numFmtId="4" fontId="40" fillId="0" borderId="42" xfId="0" applyNumberFormat="1" applyFont="1" applyFill="1" applyBorder="1" applyAlignment="1">
      <alignment horizontal="right" vertical="center" wrapText="1"/>
    </xf>
    <xf numFmtId="4" fontId="40" fillId="0" borderId="43" xfId="0" applyNumberFormat="1" applyFont="1" applyFill="1" applyBorder="1" applyAlignment="1">
      <alignment horizontal="right" vertical="center" wrapText="1"/>
    </xf>
    <xf numFmtId="10" fontId="22" fillId="0" borderId="50" xfId="0" applyNumberFormat="1" applyFont="1" applyBorder="1" applyAlignment="1">
      <alignment horizontal="center" vertical="center"/>
    </xf>
    <xf numFmtId="10" fontId="22" fillId="0" borderId="40" xfId="0" applyNumberFormat="1" applyFont="1" applyBorder="1" applyAlignment="1">
      <alignment horizontal="center" vertical="center"/>
    </xf>
    <xf numFmtId="0" fontId="65" fillId="0" borderId="13" xfId="0" applyFont="1" applyFill="1" applyBorder="1" applyAlignment="1">
      <alignment horizontal="left" vertical="center" wrapText="1"/>
    </xf>
    <xf numFmtId="0" fontId="35" fillId="2" borderId="13" xfId="0" applyFont="1" applyFill="1" applyBorder="1" applyAlignment="1">
      <alignment horizontal="left" vertical="center" wrapText="1"/>
    </xf>
    <xf numFmtId="0" fontId="35" fillId="2" borderId="52" xfId="0" applyFont="1" applyFill="1" applyBorder="1" applyAlignment="1">
      <alignment horizontal="left" vertical="center" wrapText="1"/>
    </xf>
    <xf numFmtId="0" fontId="29" fillId="0" borderId="3" xfId="0" applyFont="1" applyFill="1" applyBorder="1" applyAlignment="1">
      <alignment horizontal="left" vertical="center" wrapText="1"/>
    </xf>
    <xf numFmtId="0" fontId="29" fillId="0" borderId="19" xfId="0" applyFont="1" applyFill="1" applyBorder="1" applyAlignment="1">
      <alignment horizontal="left" vertical="center" wrapText="1"/>
    </xf>
    <xf numFmtId="0" fontId="29" fillId="0" borderId="5" xfId="0" applyFont="1" applyFill="1" applyBorder="1" applyAlignment="1">
      <alignment horizontal="left" vertical="center" wrapText="1"/>
    </xf>
    <xf numFmtId="4" fontId="29" fillId="0" borderId="3" xfId="0" applyNumberFormat="1" applyFont="1" applyFill="1" applyBorder="1" applyAlignment="1">
      <alignment horizontal="right" vertical="center" wrapText="1"/>
    </xf>
    <xf numFmtId="4" fontId="29" fillId="0" borderId="19" xfId="0" applyNumberFormat="1" applyFont="1" applyFill="1" applyBorder="1" applyAlignment="1">
      <alignment horizontal="right" vertical="center" wrapText="1"/>
    </xf>
    <xf numFmtId="4" fontId="29" fillId="0" borderId="5" xfId="0" applyNumberFormat="1" applyFont="1" applyFill="1" applyBorder="1" applyAlignment="1">
      <alignment horizontal="right" vertical="center" wrapText="1"/>
    </xf>
    <xf numFmtId="0" fontId="29" fillId="0" borderId="3" xfId="0" applyFont="1" applyFill="1" applyBorder="1" applyAlignment="1">
      <alignment horizontal="center" vertical="center" wrapText="1"/>
    </xf>
    <xf numFmtId="0" fontId="29" fillId="0" borderId="5" xfId="0" applyFont="1" applyFill="1" applyBorder="1" applyAlignment="1">
      <alignment horizontal="center" vertical="center" wrapText="1"/>
    </xf>
    <xf numFmtId="0" fontId="35" fillId="4" borderId="62" xfId="0" applyFont="1" applyFill="1" applyBorder="1" applyAlignment="1">
      <alignment horizontal="left" vertical="center" wrapText="1"/>
    </xf>
    <xf numFmtId="0" fontId="0" fillId="0" borderId="63" xfId="0" applyBorder="1" applyAlignment="1">
      <alignment horizontal="left" vertical="center"/>
    </xf>
    <xf numFmtId="0" fontId="0" fillId="0" borderId="64" xfId="0" applyBorder="1" applyAlignment="1">
      <alignment horizontal="left" vertical="center"/>
    </xf>
    <xf numFmtId="0" fontId="29" fillId="0" borderId="19" xfId="0" applyFont="1" applyFill="1" applyBorder="1" applyAlignment="1">
      <alignment horizontal="center" vertical="center" wrapText="1"/>
    </xf>
    <xf numFmtId="0" fontId="22" fillId="0" borderId="3" xfId="0" applyFont="1" applyFill="1" applyBorder="1" applyAlignment="1">
      <alignment horizontal="center" vertical="center" wrapText="1"/>
    </xf>
    <xf numFmtId="0" fontId="22" fillId="0" borderId="5" xfId="0" applyFont="1" applyFill="1" applyBorder="1" applyAlignment="1">
      <alignment horizontal="center" vertical="center" wrapText="1"/>
    </xf>
    <xf numFmtId="0" fontId="54" fillId="4" borderId="1" xfId="0" applyFont="1" applyFill="1" applyBorder="1" applyAlignment="1">
      <alignment horizontal="left" vertical="center" wrapText="1"/>
    </xf>
    <xf numFmtId="0" fontId="54" fillId="4" borderId="3" xfId="0" applyFont="1" applyFill="1" applyBorder="1" applyAlignment="1">
      <alignment horizontal="left" vertical="center" wrapText="1"/>
    </xf>
    <xf numFmtId="0" fontId="0" fillId="0" borderId="3" xfId="0" applyBorder="1" applyAlignment="1">
      <alignment horizontal="left" vertical="center" wrapText="1"/>
    </xf>
    <xf numFmtId="0" fontId="0" fillId="0" borderId="5" xfId="0" applyBorder="1" applyAlignment="1">
      <alignment horizontal="left" vertical="center" wrapText="1"/>
    </xf>
    <xf numFmtId="0" fontId="46" fillId="4" borderId="3" xfId="0" applyFont="1" applyFill="1" applyBorder="1" applyAlignment="1">
      <alignment horizontal="center" vertical="center" textRotation="90" wrapText="1"/>
    </xf>
    <xf numFmtId="0" fontId="46" fillId="4" borderId="5" xfId="0" applyFont="1" applyFill="1" applyBorder="1" applyAlignment="1">
      <alignment horizontal="center" vertical="center" textRotation="90" wrapText="1"/>
    </xf>
    <xf numFmtId="0" fontId="46" fillId="4" borderId="1" xfId="0" applyFont="1" applyFill="1" applyBorder="1" applyAlignment="1">
      <alignment vertical="center" wrapText="1"/>
    </xf>
    <xf numFmtId="0" fontId="46" fillId="4" borderId="3" xfId="0" applyFont="1" applyFill="1" applyBorder="1" applyAlignment="1">
      <alignment vertical="center" wrapText="1"/>
    </xf>
    <xf numFmtId="0" fontId="0" fillId="0" borderId="5" xfId="0" applyBorder="1" applyAlignment="1">
      <alignment vertical="center" wrapText="1"/>
    </xf>
    <xf numFmtId="0" fontId="0" fillId="0" borderId="3" xfId="0" applyFill="1" applyBorder="1" applyAlignment="1">
      <alignment horizontal="center" vertical="center" wrapText="1"/>
    </xf>
    <xf numFmtId="0" fontId="0" fillId="0" borderId="5" xfId="0" applyFill="1" applyBorder="1" applyAlignment="1">
      <alignment horizontal="center" vertical="center" wrapText="1"/>
    </xf>
    <xf numFmtId="0" fontId="0" fillId="0" borderId="3" xfId="0" applyFill="1" applyBorder="1" applyAlignment="1">
      <alignment horizontal="left" vertical="center" wrapText="1"/>
    </xf>
    <xf numFmtId="0" fontId="0" fillId="0" borderId="5" xfId="0" applyFill="1" applyBorder="1" applyAlignment="1">
      <alignment horizontal="left" vertical="center" wrapText="1"/>
    </xf>
    <xf numFmtId="4" fontId="48" fillId="0" borderId="3" xfId="0" applyNumberFormat="1" applyFont="1" applyBorder="1" applyAlignment="1">
      <alignment horizontal="right" vertical="center"/>
    </xf>
    <xf numFmtId="4" fontId="48" fillId="0" borderId="5" xfId="0" applyNumberFormat="1" applyFont="1" applyBorder="1" applyAlignment="1">
      <alignment horizontal="right" vertical="center"/>
    </xf>
    <xf numFmtId="4" fontId="40" fillId="0" borderId="3" xfId="0" applyNumberFormat="1" applyFont="1" applyBorder="1" applyAlignment="1">
      <alignment horizontal="left" vertical="center" wrapText="1"/>
    </xf>
    <xf numFmtId="4" fontId="40" fillId="0" borderId="5" xfId="0" applyNumberFormat="1" applyFont="1" applyBorder="1" applyAlignment="1">
      <alignment horizontal="left" vertical="center" wrapText="1"/>
    </xf>
    <xf numFmtId="0" fontId="40" fillId="0" borderId="3" xfId="0" applyFont="1" applyBorder="1" applyAlignment="1">
      <alignment horizontal="left" vertical="center" wrapText="1"/>
    </xf>
    <xf numFmtId="0" fontId="40" fillId="0" borderId="5" xfId="0" applyFont="1" applyBorder="1" applyAlignment="1">
      <alignment horizontal="left" vertical="center" wrapText="1"/>
    </xf>
    <xf numFmtId="4" fontId="0" fillId="0" borderId="3" xfId="0" applyNumberFormat="1" applyBorder="1" applyAlignment="1">
      <alignment horizontal="left" vertical="center" wrapText="1"/>
    </xf>
    <xf numFmtId="4" fontId="0" fillId="0" borderId="5" xfId="0" applyNumberFormat="1" applyBorder="1" applyAlignment="1">
      <alignment horizontal="left" vertical="center" wrapText="1"/>
    </xf>
    <xf numFmtId="0" fontId="48" fillId="0" borderId="3" xfId="0" applyFont="1" applyFill="1" applyBorder="1" applyAlignment="1">
      <alignment horizontal="left" vertical="center" wrapText="1"/>
    </xf>
    <xf numFmtId="0" fontId="48" fillId="0" borderId="5" xfId="0" applyFont="1" applyFill="1" applyBorder="1" applyAlignment="1">
      <alignment horizontal="left" vertical="center" wrapText="1"/>
    </xf>
    <xf numFmtId="0" fontId="46" fillId="4" borderId="20" xfId="0" applyFont="1" applyFill="1" applyBorder="1" applyAlignment="1">
      <alignment vertical="center" wrapText="1"/>
    </xf>
    <xf numFmtId="0" fontId="46" fillId="4" borderId="46" xfId="0" applyFont="1" applyFill="1" applyBorder="1" applyAlignment="1">
      <alignment vertical="center" wrapText="1"/>
    </xf>
    <xf numFmtId="0" fontId="46" fillId="4" borderId="2" xfId="0" applyFont="1" applyFill="1" applyBorder="1" applyAlignment="1">
      <alignment vertical="center" wrapText="1"/>
    </xf>
    <xf numFmtId="0" fontId="46" fillId="4" borderId="6" xfId="0" applyFont="1" applyFill="1" applyBorder="1" applyAlignment="1">
      <alignment vertical="center" wrapText="1"/>
    </xf>
    <xf numFmtId="0" fontId="46" fillId="4" borderId="28" xfId="0" applyFont="1" applyFill="1" applyBorder="1" applyAlignment="1">
      <alignment vertical="center" wrapText="1"/>
    </xf>
    <xf numFmtId="0" fontId="46" fillId="4" borderId="50" xfId="0" applyFont="1" applyFill="1" applyBorder="1" applyAlignment="1">
      <alignment vertical="center" wrapText="1"/>
    </xf>
    <xf numFmtId="0" fontId="35" fillId="4" borderId="53" xfId="0" applyFont="1" applyFill="1" applyBorder="1" applyAlignment="1">
      <alignment horizontal="center" vertical="center" wrapText="1"/>
    </xf>
    <xf numFmtId="0" fontId="35" fillId="4" borderId="12" xfId="0" applyFont="1" applyFill="1" applyBorder="1" applyAlignment="1">
      <alignment horizontal="center" vertical="center" wrapText="1"/>
    </xf>
    <xf numFmtId="0" fontId="35" fillId="4" borderId="18" xfId="0" applyFont="1" applyFill="1" applyBorder="1" applyAlignment="1">
      <alignment horizontal="center" vertical="center" wrapText="1"/>
    </xf>
    <xf numFmtId="0" fontId="46" fillId="4" borderId="48" xfId="0" applyFont="1" applyFill="1" applyBorder="1" applyAlignment="1">
      <alignment vertical="center" wrapText="1"/>
    </xf>
    <xf numFmtId="0" fontId="0" fillId="0" borderId="20" xfId="0" applyFill="1" applyBorder="1" applyAlignment="1">
      <alignment horizontal="left" vertical="center" wrapText="1"/>
    </xf>
    <xf numFmtId="0" fontId="0" fillId="0" borderId="16" xfId="0" applyFill="1" applyBorder="1" applyAlignment="1">
      <alignment horizontal="left" vertical="center" wrapText="1"/>
    </xf>
    <xf numFmtId="0" fontId="29" fillId="0" borderId="42" xfId="0" applyFont="1" applyFill="1" applyBorder="1" applyAlignment="1">
      <alignment horizontal="left" vertical="center" wrapText="1"/>
    </xf>
    <xf numFmtId="0" fontId="29" fillId="0" borderId="43" xfId="0" applyFont="1" applyFill="1" applyBorder="1" applyAlignment="1">
      <alignment horizontal="left" vertical="center" wrapText="1"/>
    </xf>
    <xf numFmtId="4" fontId="29" fillId="0" borderId="50" xfId="0" applyNumberFormat="1" applyFont="1" applyFill="1" applyBorder="1" applyAlignment="1">
      <alignment horizontal="right" vertical="center"/>
    </xf>
    <xf numFmtId="4" fontId="29" fillId="0" borderId="40" xfId="0" applyNumberFormat="1" applyFont="1" applyFill="1" applyBorder="1" applyAlignment="1">
      <alignment horizontal="right" vertical="center"/>
    </xf>
    <xf numFmtId="4" fontId="44" fillId="0" borderId="20" xfId="0" applyNumberFormat="1" applyFont="1" applyFill="1" applyBorder="1" applyAlignment="1">
      <alignment horizontal="right" vertical="center" wrapText="1"/>
    </xf>
    <xf numFmtId="4" fontId="44" fillId="0" borderId="16" xfId="0" applyNumberFormat="1" applyFont="1" applyFill="1" applyBorder="1" applyAlignment="1">
      <alignment horizontal="right" vertical="center" wrapText="1"/>
    </xf>
    <xf numFmtId="4" fontId="29" fillId="0" borderId="42" xfId="0" applyNumberFormat="1" applyFont="1" applyFill="1" applyBorder="1" applyAlignment="1">
      <alignment horizontal="right" vertical="center"/>
    </xf>
    <xf numFmtId="4" fontId="29" fillId="0" borderId="43" xfId="0" applyNumberFormat="1" applyFont="1" applyFill="1" applyBorder="1" applyAlignment="1">
      <alignment horizontal="right" vertical="center"/>
    </xf>
    <xf numFmtId="10" fontId="29" fillId="0" borderId="50" xfId="0" applyNumberFormat="1" applyFont="1" applyFill="1" applyBorder="1" applyAlignment="1">
      <alignment horizontal="center" vertical="center"/>
    </xf>
    <xf numFmtId="10" fontId="29" fillId="0" borderId="40" xfId="0" applyNumberFormat="1" applyFont="1" applyFill="1" applyBorder="1" applyAlignment="1">
      <alignment horizontal="center" vertical="center"/>
    </xf>
    <xf numFmtId="0" fontId="40" fillId="0" borderId="50" xfId="0" applyFont="1" applyFill="1" applyBorder="1" applyAlignment="1">
      <alignment horizontal="left" vertical="center" wrapText="1"/>
    </xf>
    <xf numFmtId="0" fontId="40" fillId="0" borderId="40" xfId="0" applyFont="1" applyFill="1" applyBorder="1" applyAlignment="1">
      <alignment horizontal="left" vertical="center" wrapText="1"/>
    </xf>
    <xf numFmtId="0" fontId="40" fillId="0" borderId="42" xfId="0" applyFont="1" applyFill="1" applyBorder="1" applyAlignment="1">
      <alignment horizontal="left" vertical="center" wrapText="1"/>
    </xf>
    <xf numFmtId="0" fontId="40" fillId="0" borderId="43" xfId="0" applyFont="1" applyFill="1" applyBorder="1" applyAlignment="1">
      <alignment horizontal="left" vertical="center" wrapText="1"/>
    </xf>
    <xf numFmtId="0" fontId="29" fillId="0" borderId="20" xfId="11" applyFont="1" applyFill="1" applyBorder="1" applyAlignment="1">
      <alignment horizontal="center" vertical="center" wrapText="1"/>
    </xf>
    <xf numFmtId="0" fontId="29" fillId="0" borderId="16" xfId="11" applyFont="1" applyFill="1" applyBorder="1" applyAlignment="1">
      <alignment horizontal="center" vertical="center" wrapText="1"/>
    </xf>
    <xf numFmtId="4" fontId="40" fillId="0" borderId="3" xfId="0" applyNumberFormat="1" applyFont="1" applyFill="1" applyBorder="1" applyAlignment="1">
      <alignment horizontal="left" vertical="center" wrapText="1"/>
    </xf>
    <xf numFmtId="4" fontId="40" fillId="0" borderId="5" xfId="0" applyNumberFormat="1" applyFont="1" applyFill="1" applyBorder="1" applyAlignment="1">
      <alignment horizontal="left" vertical="center" wrapText="1"/>
    </xf>
    <xf numFmtId="0" fontId="28" fillId="0" borderId="3" xfId="0" applyFont="1" applyFill="1" applyBorder="1" applyAlignment="1">
      <alignment horizontal="center" vertical="center" wrapText="1"/>
    </xf>
    <xf numFmtId="0" fontId="28" fillId="0" borderId="5" xfId="0" applyFont="1" applyFill="1" applyBorder="1" applyAlignment="1">
      <alignment horizontal="center" vertical="center" wrapText="1"/>
    </xf>
    <xf numFmtId="0" fontId="35" fillId="6" borderId="0" xfId="0" applyFont="1" applyFill="1" applyBorder="1" applyAlignment="1">
      <alignment horizontal="left" wrapText="1"/>
    </xf>
    <xf numFmtId="0" fontId="35" fillId="6" borderId="0" xfId="0" applyFont="1" applyFill="1" applyBorder="1" applyAlignment="1">
      <alignment horizontal="left"/>
    </xf>
    <xf numFmtId="0" fontId="65" fillId="0" borderId="12" xfId="0" applyFont="1" applyFill="1" applyBorder="1" applyAlignment="1">
      <alignment horizontal="left" vertical="center" wrapText="1"/>
    </xf>
    <xf numFmtId="0" fontId="65" fillId="0" borderId="18" xfId="0" applyFont="1" applyFill="1" applyBorder="1" applyAlignment="1">
      <alignment horizontal="left" vertical="center" wrapText="1"/>
    </xf>
    <xf numFmtId="0" fontId="35" fillId="2" borderId="11" xfId="0" applyFont="1" applyFill="1" applyBorder="1" applyAlignment="1">
      <alignment horizontal="left" vertical="center" wrapText="1"/>
    </xf>
    <xf numFmtId="0" fontId="35" fillId="2" borderId="55" xfId="0" applyFont="1" applyFill="1" applyBorder="1" applyAlignment="1">
      <alignment horizontal="left" vertical="center" wrapText="1"/>
    </xf>
    <xf numFmtId="0" fontId="15" fillId="0" borderId="3" xfId="0" applyFont="1" applyFill="1" applyBorder="1" applyAlignment="1">
      <alignment horizontal="left" vertical="center" wrapText="1"/>
    </xf>
    <xf numFmtId="0" fontId="28" fillId="0" borderId="5" xfId="0" applyFont="1" applyFill="1" applyBorder="1" applyAlignment="1">
      <alignment horizontal="left" vertical="center" wrapText="1"/>
    </xf>
    <xf numFmtId="0" fontId="12" fillId="0" borderId="3" xfId="0" applyFont="1" applyFill="1" applyBorder="1" applyAlignment="1">
      <alignment horizontal="left" vertical="center" wrapText="1"/>
    </xf>
    <xf numFmtId="0" fontId="28" fillId="0" borderId="3" xfId="0" applyFont="1" applyFill="1" applyBorder="1" applyAlignment="1">
      <alignment horizontal="left" vertical="center" wrapText="1"/>
    </xf>
    <xf numFmtId="0" fontId="15" fillId="0" borderId="5" xfId="0" applyFont="1" applyFill="1" applyBorder="1" applyAlignment="1">
      <alignment horizontal="left" vertical="center" wrapText="1"/>
    </xf>
    <xf numFmtId="164" fontId="48" fillId="0" borderId="3" xfId="0" applyNumberFormat="1" applyFont="1" applyFill="1" applyBorder="1" applyAlignment="1">
      <alignment horizontal="right" vertical="center" wrapText="1"/>
    </xf>
    <xf numFmtId="164" fontId="48" fillId="0" borderId="5" xfId="0" applyNumberFormat="1" applyFont="1" applyFill="1" applyBorder="1" applyAlignment="1">
      <alignment horizontal="right" vertical="center" wrapText="1"/>
    </xf>
    <xf numFmtId="0" fontId="10" fillId="0" borderId="3" xfId="0" applyFont="1" applyFill="1" applyBorder="1" applyAlignment="1">
      <alignment horizontal="left" vertical="center" wrapText="1"/>
    </xf>
    <xf numFmtId="4" fontId="28" fillId="0" borderId="50" xfId="0" applyNumberFormat="1" applyFont="1" applyFill="1" applyBorder="1" applyAlignment="1">
      <alignment horizontal="right" vertical="center"/>
    </xf>
    <xf numFmtId="4" fontId="28" fillId="0" borderId="40" xfId="0" applyNumberFormat="1" applyFont="1" applyFill="1" applyBorder="1" applyAlignment="1">
      <alignment horizontal="right" vertical="center"/>
    </xf>
    <xf numFmtId="0" fontId="65" fillId="0" borderId="36" xfId="0" applyFont="1" applyFill="1" applyBorder="1" applyAlignment="1">
      <alignment horizontal="left" vertical="center" wrapText="1"/>
    </xf>
    <xf numFmtId="0" fontId="65" fillId="0" borderId="37" xfId="0" applyFont="1" applyFill="1" applyBorder="1" applyAlignment="1">
      <alignment horizontal="left" vertical="center" wrapText="1"/>
    </xf>
    <xf numFmtId="0" fontId="12" fillId="0" borderId="3" xfId="11" applyFont="1" applyFill="1" applyBorder="1" applyAlignment="1">
      <alignment horizontal="left" vertical="center" wrapText="1"/>
    </xf>
    <xf numFmtId="0" fontId="12" fillId="0" borderId="5" xfId="11" applyFont="1" applyFill="1" applyBorder="1" applyAlignment="1">
      <alignment horizontal="left" vertical="center" wrapText="1"/>
    </xf>
    <xf numFmtId="0" fontId="12" fillId="0" borderId="5" xfId="0" applyFont="1" applyFill="1" applyBorder="1" applyAlignment="1">
      <alignment horizontal="left" vertical="center" wrapText="1"/>
    </xf>
    <xf numFmtId="0" fontId="40" fillId="0" borderId="3" xfId="0" applyFont="1" applyFill="1" applyBorder="1" applyAlignment="1">
      <alignment horizontal="left" vertical="center" wrapText="1"/>
    </xf>
    <xf numFmtId="0" fontId="40" fillId="0" borderId="5" xfId="0" applyFont="1" applyFill="1" applyBorder="1" applyAlignment="1">
      <alignment horizontal="left" vertical="center" wrapText="1"/>
    </xf>
    <xf numFmtId="0" fontId="11" fillId="0" borderId="3" xfId="0" applyFont="1" applyBorder="1" applyAlignment="1">
      <alignment horizontal="left" vertical="center" wrapText="1"/>
    </xf>
    <xf numFmtId="0" fontId="11" fillId="0" borderId="5" xfId="0" applyFont="1" applyBorder="1" applyAlignment="1">
      <alignment horizontal="left" vertical="center" wrapText="1"/>
    </xf>
    <xf numFmtId="0" fontId="28" fillId="0" borderId="20" xfId="0" applyFont="1" applyFill="1" applyBorder="1" applyAlignment="1">
      <alignment horizontal="center" vertical="center"/>
    </xf>
    <xf numFmtId="0" fontId="28" fillId="0" borderId="16" xfId="0" applyFont="1" applyFill="1" applyBorder="1" applyAlignment="1">
      <alignment horizontal="center" vertical="center"/>
    </xf>
    <xf numFmtId="4" fontId="40" fillId="0" borderId="3" xfId="0" applyNumberFormat="1" applyFont="1" applyFill="1" applyBorder="1" applyAlignment="1">
      <alignment horizontal="right" vertical="center"/>
    </xf>
    <xf numFmtId="4" fontId="40" fillId="0" borderId="5" xfId="0" applyNumberFormat="1" applyFont="1" applyFill="1" applyBorder="1" applyAlignment="1">
      <alignment horizontal="right" vertical="center"/>
    </xf>
    <xf numFmtId="0" fontId="29" fillId="0" borderId="20" xfId="0" applyFont="1" applyFill="1" applyBorder="1" applyAlignment="1">
      <alignment horizontal="center" vertical="center"/>
    </xf>
    <xf numFmtId="0" fontId="29" fillId="0" borderId="16" xfId="0" applyFont="1" applyFill="1" applyBorder="1" applyAlignment="1">
      <alignment horizontal="center" vertical="center"/>
    </xf>
    <xf numFmtId="0" fontId="29" fillId="0" borderId="3" xfId="0" applyFont="1" applyFill="1" applyBorder="1" applyAlignment="1">
      <alignment horizontal="left" vertical="center"/>
    </xf>
    <xf numFmtId="0" fontId="29" fillId="0" borderId="5" xfId="0" applyFont="1" applyFill="1" applyBorder="1" applyAlignment="1">
      <alignment horizontal="left" vertical="center"/>
    </xf>
    <xf numFmtId="0" fontId="29" fillId="0" borderId="20" xfId="0" applyFont="1" applyFill="1" applyBorder="1" applyAlignment="1">
      <alignment horizontal="center" vertical="center" wrapText="1"/>
    </xf>
    <xf numFmtId="0" fontId="29" fillId="0" borderId="46" xfId="0" applyFont="1" applyFill="1" applyBorder="1" applyAlignment="1">
      <alignment horizontal="center" vertical="center" wrapText="1"/>
    </xf>
    <xf numFmtId="0" fontId="29" fillId="0" borderId="16" xfId="0" applyFont="1" applyFill="1" applyBorder="1" applyAlignment="1">
      <alignment horizontal="center" vertical="center" wrapText="1"/>
    </xf>
    <xf numFmtId="0" fontId="0" fillId="0" borderId="19" xfId="0" applyBorder="1" applyAlignment="1">
      <alignment horizontal="left" vertical="center" wrapText="1"/>
    </xf>
    <xf numFmtId="0" fontId="40" fillId="0" borderId="3" xfId="11" applyFont="1" applyBorder="1" applyAlignment="1">
      <alignment horizontal="left" vertical="center" wrapText="1"/>
    </xf>
    <xf numFmtId="0" fontId="40" fillId="0" borderId="19" xfId="11" applyFont="1" applyBorder="1" applyAlignment="1">
      <alignment horizontal="left" vertical="center" wrapText="1"/>
    </xf>
    <xf numFmtId="0" fontId="48" fillId="0" borderId="19" xfId="11" applyFont="1" applyBorder="1" applyAlignment="1">
      <alignment horizontal="left" vertical="center" wrapText="1"/>
    </xf>
    <xf numFmtId="0" fontId="48" fillId="0" borderId="5" xfId="11" applyFont="1" applyBorder="1" applyAlignment="1">
      <alignment horizontal="left" vertical="center" wrapText="1"/>
    </xf>
    <xf numFmtId="0" fontId="29" fillId="0" borderId="3" xfId="0" applyFont="1" applyBorder="1" applyAlignment="1">
      <alignment horizontal="left" vertical="center" wrapText="1"/>
    </xf>
    <xf numFmtId="0" fontId="29" fillId="0" borderId="19" xfId="0" applyFont="1" applyBorder="1" applyAlignment="1">
      <alignment horizontal="left" vertical="center" wrapText="1"/>
    </xf>
    <xf numFmtId="0" fontId="29" fillId="0" borderId="19" xfId="0" applyFont="1" applyBorder="1" applyAlignment="1">
      <alignment horizontal="left" vertical="center"/>
    </xf>
    <xf numFmtId="0" fontId="29" fillId="0" borderId="5" xfId="0" applyFont="1" applyBorder="1" applyAlignment="1">
      <alignment horizontal="left" vertical="center"/>
    </xf>
    <xf numFmtId="4" fontId="40" fillId="0" borderId="19" xfId="0" applyNumberFormat="1" applyFont="1" applyFill="1" applyBorder="1" applyAlignment="1">
      <alignment horizontal="right" vertical="center"/>
    </xf>
    <xf numFmtId="4" fontId="40" fillId="0" borderId="19" xfId="0" applyNumberFormat="1" applyFont="1" applyFill="1" applyBorder="1" applyAlignment="1">
      <alignment horizontal="left" vertical="center"/>
    </xf>
    <xf numFmtId="0" fontId="40" fillId="0" borderId="3" xfId="0" applyFont="1" applyFill="1" applyBorder="1" applyAlignment="1">
      <alignment horizontal="center" vertical="center" wrapText="1"/>
    </xf>
    <xf numFmtId="0" fontId="40" fillId="0" borderId="19" xfId="0" applyFont="1" applyFill="1" applyBorder="1" applyAlignment="1">
      <alignment horizontal="center" vertical="center" wrapText="1"/>
    </xf>
    <xf numFmtId="0" fontId="40" fillId="0" borderId="5" xfId="0" applyFont="1" applyFill="1" applyBorder="1" applyAlignment="1">
      <alignment horizontal="center" vertical="center" wrapText="1"/>
    </xf>
    <xf numFmtId="0" fontId="20" fillId="0" borderId="42" xfId="0" applyFont="1" applyFill="1" applyBorder="1" applyAlignment="1">
      <alignment horizontal="left" vertical="center" wrapText="1"/>
    </xf>
    <xf numFmtId="0" fontId="40" fillId="0" borderId="19" xfId="0" applyFont="1" applyFill="1" applyBorder="1" applyAlignment="1">
      <alignment horizontal="left" vertical="center" wrapText="1"/>
    </xf>
    <xf numFmtId="4" fontId="63" fillId="0" borderId="20" xfId="0" applyNumberFormat="1" applyFont="1" applyFill="1" applyBorder="1" applyAlignment="1">
      <alignment horizontal="right" vertical="center"/>
    </xf>
    <xf numFmtId="4" fontId="63" fillId="0" borderId="16" xfId="0" applyNumberFormat="1" applyFont="1" applyFill="1" applyBorder="1" applyAlignment="1">
      <alignment horizontal="right" vertical="center"/>
    </xf>
    <xf numFmtId="0" fontId="24" fillId="0" borderId="19" xfId="0" applyFont="1" applyFill="1" applyBorder="1" applyAlignment="1">
      <alignment horizontal="left" vertical="center" wrapText="1"/>
    </xf>
    <xf numFmtId="0" fontId="15" fillId="0" borderId="3" xfId="11" applyFont="1" applyBorder="1" applyAlignment="1">
      <alignment horizontal="left" vertical="center" wrapText="1"/>
    </xf>
    <xf numFmtId="0" fontId="29" fillId="0" borderId="19" xfId="11" applyFont="1" applyBorder="1" applyAlignment="1">
      <alignment horizontal="left" vertical="center" wrapText="1"/>
    </xf>
    <xf numFmtId="0" fontId="29" fillId="0" borderId="5" xfId="11" applyFont="1" applyBorder="1" applyAlignment="1">
      <alignment horizontal="left" vertical="center" wrapText="1"/>
    </xf>
    <xf numFmtId="0" fontId="15" fillId="0" borderId="3" xfId="0" applyFont="1" applyBorder="1" applyAlignment="1">
      <alignment horizontal="left" vertical="center" wrapText="1"/>
    </xf>
    <xf numFmtId="0" fontId="2" fillId="0" borderId="42" xfId="0" applyFont="1" applyFill="1" applyBorder="1" applyAlignment="1">
      <alignment horizontal="left" vertical="center" wrapText="1"/>
    </xf>
    <xf numFmtId="0" fontId="29" fillId="0" borderId="47" xfId="0" applyFont="1" applyFill="1" applyBorder="1" applyAlignment="1">
      <alignment horizontal="left" vertical="center" wrapText="1"/>
    </xf>
    <xf numFmtId="0" fontId="29" fillId="0" borderId="50" xfId="0" applyFont="1" applyFill="1" applyBorder="1" applyAlignment="1">
      <alignment horizontal="left" vertical="center" wrapText="1"/>
    </xf>
    <xf numFmtId="0" fontId="29" fillId="0" borderId="40" xfId="0" applyFont="1" applyFill="1" applyBorder="1" applyAlignment="1">
      <alignment horizontal="left" vertical="center" wrapText="1"/>
    </xf>
    <xf numFmtId="4" fontId="29" fillId="0" borderId="3" xfId="0" applyNumberFormat="1" applyFont="1" applyBorder="1" applyAlignment="1">
      <alignment horizontal="right" vertical="center"/>
    </xf>
    <xf numFmtId="4" fontId="29" fillId="0" borderId="19" xfId="0" applyNumberFormat="1" applyFont="1" applyBorder="1" applyAlignment="1">
      <alignment horizontal="right" vertical="center"/>
    </xf>
    <xf numFmtId="4" fontId="29" fillId="0" borderId="5" xfId="0" applyNumberFormat="1" applyFont="1" applyBorder="1" applyAlignment="1">
      <alignment horizontal="right" vertical="center"/>
    </xf>
    <xf numFmtId="4" fontId="40" fillId="0" borderId="3" xfId="0" applyNumberFormat="1" applyFont="1" applyBorder="1" applyAlignment="1">
      <alignment horizontal="left" vertical="center"/>
    </xf>
    <xf numFmtId="4" fontId="40" fillId="0" borderId="19" xfId="0" applyNumberFormat="1" applyFont="1" applyBorder="1" applyAlignment="1">
      <alignment horizontal="left" vertical="center"/>
    </xf>
    <xf numFmtId="4" fontId="40" fillId="0" borderId="5" xfId="0" applyNumberFormat="1" applyFont="1" applyBorder="1" applyAlignment="1">
      <alignment horizontal="left" vertical="center"/>
    </xf>
    <xf numFmtId="0" fontId="40" fillId="0" borderId="19" xfId="0" applyFont="1" applyBorder="1" applyAlignment="1">
      <alignment horizontal="left" vertical="center" wrapText="1"/>
    </xf>
    <xf numFmtId="4" fontId="40" fillId="0" borderId="48" xfId="0" applyNumberFormat="1" applyFont="1" applyFill="1" applyBorder="1" applyAlignment="1">
      <alignment horizontal="right" vertical="center" wrapText="1"/>
    </xf>
    <xf numFmtId="4" fontId="29" fillId="0" borderId="50" xfId="0" applyNumberFormat="1" applyFont="1" applyFill="1" applyBorder="1" applyAlignment="1">
      <alignment horizontal="right" vertical="center" wrapText="1"/>
    </xf>
    <xf numFmtId="4" fontId="29" fillId="0" borderId="48" xfId="0" applyNumberFormat="1" applyFont="1" applyFill="1" applyBorder="1" applyAlignment="1">
      <alignment horizontal="right" vertical="center" wrapText="1"/>
    </xf>
    <xf numFmtId="4" fontId="29" fillId="0" borderId="40" xfId="0" applyNumberFormat="1" applyFont="1" applyFill="1" applyBorder="1" applyAlignment="1">
      <alignment horizontal="right" vertical="center" wrapText="1"/>
    </xf>
    <xf numFmtId="10" fontId="29" fillId="0" borderId="48" xfId="0" applyNumberFormat="1" applyFont="1" applyFill="1" applyBorder="1" applyAlignment="1">
      <alignment horizontal="center" vertical="center"/>
    </xf>
    <xf numFmtId="0" fontId="6" fillId="0" borderId="3" xfId="0" applyFont="1" applyFill="1" applyBorder="1" applyAlignment="1">
      <alignment horizontal="left" vertical="center" wrapText="1"/>
    </xf>
    <xf numFmtId="0" fontId="29" fillId="0" borderId="46" xfId="0" applyFont="1" applyFill="1" applyBorder="1" applyAlignment="1">
      <alignment horizontal="center" vertical="center"/>
    </xf>
    <xf numFmtId="0" fontId="29" fillId="0" borderId="19" xfId="0" applyFont="1" applyFill="1" applyBorder="1" applyAlignment="1">
      <alignment horizontal="left" vertical="center"/>
    </xf>
    <xf numFmtId="0" fontId="7" fillId="0" borderId="3" xfId="0" applyFont="1" applyFill="1" applyBorder="1" applyAlignment="1">
      <alignment horizontal="left" vertical="center" wrapText="1"/>
    </xf>
    <xf numFmtId="0" fontId="40" fillId="0" borderId="5" xfId="11" applyFont="1" applyBorder="1" applyAlignment="1">
      <alignment horizontal="left" vertical="center" wrapText="1"/>
    </xf>
    <xf numFmtId="4" fontId="29" fillId="0" borderId="48" xfId="0" applyNumberFormat="1" applyFont="1" applyFill="1" applyBorder="1" applyAlignment="1">
      <alignment horizontal="right" vertical="center"/>
    </xf>
    <xf numFmtId="4" fontId="29" fillId="0" borderId="47" xfId="0" applyNumberFormat="1" applyFont="1" applyFill="1" applyBorder="1" applyAlignment="1">
      <alignment horizontal="right" vertical="center"/>
    </xf>
    <xf numFmtId="0" fontId="17" fillId="0" borderId="50" xfId="0" applyFont="1" applyFill="1" applyBorder="1" applyAlignment="1">
      <alignment horizontal="left" vertical="center" wrapText="1"/>
    </xf>
    <xf numFmtId="0" fontId="29" fillId="0" borderId="48" xfId="0" applyFont="1" applyFill="1" applyBorder="1" applyAlignment="1">
      <alignment horizontal="left" vertical="center" wrapText="1"/>
    </xf>
    <xf numFmtId="0" fontId="29" fillId="0" borderId="49" xfId="0" applyFont="1" applyFill="1" applyBorder="1" applyAlignment="1">
      <alignment horizontal="left" vertical="center" wrapText="1"/>
    </xf>
    <xf numFmtId="0" fontId="29" fillId="0" borderId="51" xfId="0" applyFont="1" applyFill="1" applyBorder="1" applyAlignment="1">
      <alignment horizontal="left" vertical="center" wrapText="1"/>
    </xf>
    <xf numFmtId="0" fontId="29" fillId="0" borderId="52" xfId="0" applyFont="1" applyFill="1" applyBorder="1" applyAlignment="1">
      <alignment horizontal="left" vertical="center" wrapText="1"/>
    </xf>
    <xf numFmtId="0" fontId="40" fillId="0" borderId="48" xfId="0" applyFont="1" applyFill="1" applyBorder="1" applyAlignment="1">
      <alignment horizontal="left" vertical="center" wrapText="1"/>
    </xf>
    <xf numFmtId="4" fontId="29" fillId="0" borderId="1" xfId="0" applyNumberFormat="1" applyFont="1" applyFill="1" applyBorder="1" applyAlignment="1">
      <alignment horizontal="right" vertical="center" wrapText="1"/>
    </xf>
    <xf numFmtId="0" fontId="29" fillId="0" borderId="1" xfId="0" applyFont="1" applyFill="1" applyBorder="1" applyAlignment="1">
      <alignment horizontal="left" vertical="center" wrapText="1"/>
    </xf>
    <xf numFmtId="0" fontId="15" fillId="0" borderId="1" xfId="0" applyFont="1" applyFill="1" applyBorder="1" applyAlignment="1">
      <alignment horizontal="left" vertical="center" wrapText="1"/>
    </xf>
    <xf numFmtId="10" fontId="29" fillId="0" borderId="34" xfId="0" applyNumberFormat="1" applyFont="1" applyFill="1" applyBorder="1" applyAlignment="1">
      <alignment horizontal="center" vertical="center"/>
    </xf>
    <xf numFmtId="0" fontId="25" fillId="0" borderId="34" xfId="0" applyFont="1" applyFill="1" applyBorder="1" applyAlignment="1">
      <alignment horizontal="left" vertical="center" wrapText="1"/>
    </xf>
    <xf numFmtId="0" fontId="15" fillId="0" borderId="32" xfId="0" applyFont="1" applyBorder="1" applyAlignment="1">
      <alignment horizontal="left" vertical="center" wrapText="1"/>
    </xf>
    <xf numFmtId="0" fontId="29" fillId="0" borderId="5" xfId="0" applyFont="1" applyBorder="1" applyAlignment="1">
      <alignment horizontal="left" vertical="center" wrapText="1"/>
    </xf>
    <xf numFmtId="4" fontId="29" fillId="0" borderId="32" xfId="0" applyNumberFormat="1" applyFont="1" applyBorder="1" applyAlignment="1">
      <alignment horizontal="right" vertical="center"/>
    </xf>
    <xf numFmtId="0" fontId="29" fillId="0" borderId="32" xfId="0" applyFont="1" applyFill="1" applyBorder="1" applyAlignment="1">
      <alignment horizontal="left" vertical="center" wrapText="1"/>
    </xf>
    <xf numFmtId="0" fontId="19" fillId="0" borderId="39" xfId="0" applyFont="1" applyFill="1" applyBorder="1" applyAlignment="1">
      <alignment horizontal="left" vertical="center" wrapText="1"/>
    </xf>
    <xf numFmtId="0" fontId="35" fillId="3" borderId="35" xfId="0" applyFont="1" applyFill="1" applyBorder="1" applyAlignment="1">
      <alignment horizontal="center" vertical="center" wrapText="1"/>
    </xf>
    <xf numFmtId="0" fontId="35" fillId="3" borderId="36" xfId="0" applyFont="1" applyFill="1" applyBorder="1" applyAlignment="1">
      <alignment horizontal="center" vertical="center" wrapText="1"/>
    </xf>
    <xf numFmtId="0" fontId="35" fillId="3" borderId="37" xfId="0" applyFont="1" applyFill="1" applyBorder="1" applyAlignment="1">
      <alignment horizontal="center" vertical="center" wrapText="1"/>
    </xf>
    <xf numFmtId="0" fontId="46" fillId="3" borderId="38" xfId="0" applyFont="1" applyFill="1" applyBorder="1" applyAlignment="1">
      <alignment horizontal="left" vertical="center" wrapText="1"/>
    </xf>
    <xf numFmtId="0" fontId="46" fillId="3" borderId="13" xfId="0" applyFont="1" applyFill="1" applyBorder="1" applyAlignment="1">
      <alignment horizontal="left" vertical="center" wrapText="1"/>
    </xf>
    <xf numFmtId="0" fontId="46" fillId="3" borderId="39" xfId="0" applyFont="1" applyFill="1" applyBorder="1" applyAlignment="1">
      <alignment horizontal="left" vertical="center" wrapText="1"/>
    </xf>
    <xf numFmtId="0" fontId="46" fillId="3" borderId="43" xfId="0" applyFont="1" applyFill="1" applyBorder="1" applyAlignment="1">
      <alignment horizontal="left" vertical="center" wrapText="1"/>
    </xf>
    <xf numFmtId="0" fontId="46" fillId="3" borderId="33" xfId="0" applyFont="1" applyFill="1" applyBorder="1" applyAlignment="1">
      <alignment horizontal="left" vertical="center" wrapText="1"/>
    </xf>
    <xf numFmtId="0" fontId="46" fillId="3" borderId="4" xfId="0" applyFont="1" applyFill="1" applyBorder="1" applyAlignment="1">
      <alignment horizontal="left" vertical="center" wrapText="1"/>
    </xf>
    <xf numFmtId="0" fontId="46" fillId="3" borderId="34" xfId="0" applyFont="1" applyFill="1" applyBorder="1" applyAlignment="1">
      <alignment horizontal="left" vertical="center" wrapText="1"/>
    </xf>
    <xf numFmtId="0" fontId="46" fillId="3" borderId="40" xfId="0" applyFont="1" applyFill="1" applyBorder="1" applyAlignment="1">
      <alignment horizontal="left" vertical="center" wrapText="1"/>
    </xf>
    <xf numFmtId="4" fontId="29" fillId="0" borderId="34" xfId="0" applyNumberFormat="1" applyFont="1" applyFill="1" applyBorder="1" applyAlignment="1">
      <alignment horizontal="right" vertical="center"/>
    </xf>
    <xf numFmtId="4" fontId="29" fillId="0" borderId="39" xfId="0" applyNumberFormat="1" applyFont="1" applyFill="1" applyBorder="1" applyAlignment="1">
      <alignment vertical="center"/>
    </xf>
    <xf numFmtId="4" fontId="0" fillId="0" borderId="47" xfId="0" applyNumberFormat="1" applyBorder="1" applyAlignment="1">
      <alignment vertical="center"/>
    </xf>
    <xf numFmtId="4" fontId="0" fillId="0" borderId="43" xfId="0" applyNumberFormat="1" applyBorder="1" applyAlignment="1">
      <alignment vertical="center"/>
    </xf>
    <xf numFmtId="0" fontId="29" fillId="0" borderId="31" xfId="0" applyFont="1" applyFill="1" applyBorder="1" applyAlignment="1">
      <alignment horizontal="center" vertical="center"/>
    </xf>
    <xf numFmtId="0" fontId="29" fillId="0" borderId="32" xfId="0" applyFont="1" applyFill="1" applyBorder="1" applyAlignment="1">
      <alignment horizontal="left" vertical="center"/>
    </xf>
    <xf numFmtId="0" fontId="29" fillId="0" borderId="32" xfId="11" applyFont="1" applyBorder="1" applyAlignment="1">
      <alignment horizontal="left" vertical="center" wrapText="1"/>
    </xf>
    <xf numFmtId="4" fontId="46" fillId="3" borderId="32" xfId="0" applyNumberFormat="1" applyFont="1" applyFill="1" applyBorder="1" applyAlignment="1">
      <alignment horizontal="left" vertical="center" wrapText="1"/>
    </xf>
    <xf numFmtId="4" fontId="46" fillId="3" borderId="5" xfId="0" applyNumberFormat="1" applyFont="1" applyFill="1" applyBorder="1" applyAlignment="1">
      <alignment horizontal="left" vertical="center" wrapText="1"/>
    </xf>
    <xf numFmtId="4" fontId="55" fillId="3" borderId="32" xfId="0" applyNumberFormat="1" applyFont="1" applyFill="1" applyBorder="1" applyAlignment="1">
      <alignment horizontal="center" vertical="center" wrapText="1"/>
    </xf>
    <xf numFmtId="4" fontId="55" fillId="3" borderId="5" xfId="0" applyNumberFormat="1" applyFont="1" applyFill="1" applyBorder="1" applyAlignment="1">
      <alignment horizontal="center" vertical="center" wrapText="1"/>
    </xf>
    <xf numFmtId="0" fontId="46" fillId="3" borderId="32" xfId="0" applyFont="1" applyFill="1" applyBorder="1" applyAlignment="1">
      <alignment horizontal="left" vertical="center" wrapText="1"/>
    </xf>
    <xf numFmtId="0" fontId="46" fillId="3" borderId="5" xfId="0" applyFont="1" applyFill="1" applyBorder="1" applyAlignment="1">
      <alignment horizontal="left" vertical="center" wrapText="1"/>
    </xf>
    <xf numFmtId="0" fontId="46" fillId="3" borderId="31" xfId="0" applyFont="1" applyFill="1" applyBorder="1" applyAlignment="1">
      <alignment horizontal="center" vertical="center" textRotation="90" wrapText="1"/>
    </xf>
    <xf numFmtId="0" fontId="46" fillId="3" borderId="16" xfId="0" applyFont="1" applyFill="1" applyBorder="1" applyAlignment="1">
      <alignment horizontal="center" vertical="center" textRotation="90" wrapText="1"/>
    </xf>
    <xf numFmtId="0" fontId="54" fillId="3" borderId="32" xfId="0" applyFont="1" applyFill="1" applyBorder="1" applyAlignment="1">
      <alignment horizontal="left" vertical="center" wrapText="1"/>
    </xf>
    <xf numFmtId="0" fontId="54" fillId="3" borderId="5" xfId="0" applyFont="1" applyFill="1" applyBorder="1" applyAlignment="1">
      <alignment horizontal="left" vertical="center" wrapText="1"/>
    </xf>
  </cellXfs>
  <cellStyles count="13">
    <cellStyle name="Excel Built-in Normal" xfId="4"/>
    <cellStyle name="Normální" xfId="0" builtinId="0"/>
    <cellStyle name="Normální 2" xfId="1"/>
    <cellStyle name="Normální 3" xfId="2"/>
    <cellStyle name="Normální 4" xfId="3"/>
    <cellStyle name="Normální 5" xfId="5"/>
    <cellStyle name="Normální 5 2" xfId="8"/>
    <cellStyle name="Normální 5 2 2" xfId="6"/>
    <cellStyle name="Normální 5 2 2 2" xfId="7"/>
    <cellStyle name="Normální 5 2 2 3" xfId="11"/>
    <cellStyle name="Normální 5 2 3" xfId="9"/>
    <cellStyle name="Normální 5 3" xfId="10"/>
    <cellStyle name="Normální 5 4" xfId="12"/>
  </cellStyles>
  <dxfs count="0"/>
  <tableStyles count="0" defaultTableStyle="TableStyleMedium2" defaultPivotStyle="PivotStyleMedium9"/>
  <colors>
    <mruColors>
      <color rgb="FFFFFFCC"/>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pageSetUpPr fitToPage="1"/>
  </sheetPr>
  <dimension ref="A1:N52"/>
  <sheetViews>
    <sheetView tabSelected="1" zoomScale="70" zoomScaleNormal="70" workbookViewId="0">
      <selection activeCell="K6" sqref="K6"/>
    </sheetView>
  </sheetViews>
  <sheetFormatPr defaultRowHeight="15" x14ac:dyDescent="0.25"/>
  <cols>
    <col min="1" max="1" width="8.7109375" customWidth="1"/>
    <col min="2" max="2" width="32.140625" customWidth="1"/>
    <col min="3" max="3" width="18.7109375" customWidth="1"/>
    <col min="4" max="4" width="19.5703125" customWidth="1"/>
    <col min="5" max="5" width="21.5703125" customWidth="1"/>
    <col min="6" max="6" width="20" customWidth="1"/>
    <col min="7" max="7" width="19.5703125" customWidth="1"/>
    <col min="8" max="8" width="18.42578125" customWidth="1"/>
    <col min="9" max="9" width="15.28515625" customWidth="1"/>
    <col min="10" max="10" width="16.42578125" customWidth="1"/>
  </cols>
  <sheetData>
    <row r="1" spans="1:14" ht="57" customHeight="1" x14ac:dyDescent="0.4">
      <c r="A1" s="421" t="s">
        <v>184</v>
      </c>
      <c r="B1" s="421"/>
      <c r="C1" s="421"/>
      <c r="D1" s="421"/>
      <c r="E1" s="421"/>
      <c r="F1" s="421"/>
      <c r="G1" s="421"/>
      <c r="H1" s="421"/>
    </row>
    <row r="2" spans="1:14" ht="21" customHeight="1" x14ac:dyDescent="0.25">
      <c r="H2" s="306"/>
    </row>
    <row r="3" spans="1:14" ht="15.75" x14ac:dyDescent="0.25">
      <c r="A3" s="242" t="s">
        <v>185</v>
      </c>
      <c r="B3" s="242"/>
      <c r="C3" s="242"/>
      <c r="D3" s="242"/>
      <c r="E3" s="242"/>
      <c r="F3" s="242"/>
      <c r="G3" s="242"/>
      <c r="H3" s="243" t="s">
        <v>151</v>
      </c>
    </row>
    <row r="4" spans="1:14" ht="32.25" customHeight="1" x14ac:dyDescent="0.25">
      <c r="A4" s="422" t="s">
        <v>1</v>
      </c>
      <c r="B4" s="423"/>
      <c r="C4" s="424" t="s">
        <v>40</v>
      </c>
      <c r="D4" s="425" t="s">
        <v>41</v>
      </c>
      <c r="E4" s="426"/>
      <c r="F4" s="426"/>
      <c r="G4" s="427" t="s">
        <v>247</v>
      </c>
      <c r="H4" s="427" t="s">
        <v>246</v>
      </c>
    </row>
    <row r="5" spans="1:14" ht="78.75" x14ac:dyDescent="0.25">
      <c r="A5" s="422"/>
      <c r="B5" s="423"/>
      <c r="C5" s="424"/>
      <c r="D5" s="279" t="s">
        <v>44</v>
      </c>
      <c r="E5" s="244" t="s">
        <v>252</v>
      </c>
      <c r="F5" s="245" t="s">
        <v>251</v>
      </c>
      <c r="G5" s="428"/>
      <c r="H5" s="428"/>
      <c r="I5" s="78"/>
    </row>
    <row r="6" spans="1:14" ht="15.75" thickBot="1" x14ac:dyDescent="0.3">
      <c r="A6" s="412" t="s">
        <v>2</v>
      </c>
      <c r="B6" s="413"/>
      <c r="C6" s="371" t="s">
        <v>3</v>
      </c>
      <c r="D6" s="372" t="s">
        <v>254</v>
      </c>
      <c r="E6" s="373" t="s">
        <v>5</v>
      </c>
      <c r="F6" s="374" t="s">
        <v>6</v>
      </c>
      <c r="G6" s="371" t="s">
        <v>253</v>
      </c>
      <c r="H6" s="375" t="s">
        <v>255</v>
      </c>
    </row>
    <row r="7" spans="1:14" ht="45" customHeight="1" thickBot="1" x14ac:dyDescent="0.3">
      <c r="A7" s="414" t="s">
        <v>249</v>
      </c>
      <c r="B7" s="415"/>
      <c r="C7" s="307">
        <f>C8+C9+C10</f>
        <v>251090459.59999999</v>
      </c>
      <c r="D7" s="315">
        <f>D8+D9+D10</f>
        <v>70765023.25999999</v>
      </c>
      <c r="E7" s="246">
        <f>E8+E9+E10</f>
        <v>55361046.159999996</v>
      </c>
      <c r="F7" s="246">
        <f>F8+F9+F10</f>
        <v>15403977.1</v>
      </c>
      <c r="G7" s="367">
        <f>C7-D7</f>
        <v>180325436.34</v>
      </c>
      <c r="H7" s="368">
        <f>G7/C7</f>
        <v>0.71816920733375411</v>
      </c>
      <c r="J7" s="22"/>
    </row>
    <row r="8" spans="1:14" ht="20.45" customHeight="1" x14ac:dyDescent="0.25">
      <c r="A8" s="416" t="s">
        <v>120</v>
      </c>
      <c r="B8" s="311" t="s">
        <v>245</v>
      </c>
      <c r="C8" s="277">
        <v>104321626.48999999</v>
      </c>
      <c r="D8" s="308">
        <v>6636420.4800000004</v>
      </c>
      <c r="E8" s="275">
        <v>6636420.4800000004</v>
      </c>
      <c r="F8" s="276">
        <v>0</v>
      </c>
      <c r="G8" s="365">
        <f>C8-D8</f>
        <v>97685206.00999999</v>
      </c>
      <c r="H8" s="338">
        <f>G8/C8</f>
        <v>0.93638499797895547</v>
      </c>
      <c r="J8" s="22"/>
    </row>
    <row r="9" spans="1:14" ht="21.6" customHeight="1" x14ac:dyDescent="0.25">
      <c r="A9" s="417"/>
      <c r="B9" s="311" t="s">
        <v>220</v>
      </c>
      <c r="C9" s="277">
        <v>21187467.819999997</v>
      </c>
      <c r="D9" s="308">
        <v>3494478.8400000003</v>
      </c>
      <c r="E9" s="275">
        <v>3494478.8400000003</v>
      </c>
      <c r="F9" s="276">
        <v>0</v>
      </c>
      <c r="G9" s="365">
        <f>C9-D9</f>
        <v>17692988.979999997</v>
      </c>
      <c r="H9" s="338">
        <f>G9/C9</f>
        <v>0.83506859480860796</v>
      </c>
      <c r="J9" s="22"/>
    </row>
    <row r="10" spans="1:14" ht="25.9" customHeight="1" thickBot="1" x14ac:dyDescent="0.3">
      <c r="A10" s="418"/>
      <c r="B10" s="352" t="s">
        <v>212</v>
      </c>
      <c r="C10" s="353">
        <f>'KK_sledování '!L21</f>
        <v>125581365.29000001</v>
      </c>
      <c r="D10" s="354">
        <f>'KK_sledování '!M21</f>
        <v>60634123.939999998</v>
      </c>
      <c r="E10" s="355">
        <f>'KK_sledování '!N21</f>
        <v>45230146.839999996</v>
      </c>
      <c r="F10" s="356">
        <f>'KK_sledování '!O21</f>
        <v>15403977.1</v>
      </c>
      <c r="G10" s="367">
        <f>C10-D10</f>
        <v>64947241.350000009</v>
      </c>
      <c r="H10" s="368">
        <f>G10/C10</f>
        <v>0.5171726012057597</v>
      </c>
    </row>
    <row r="11" spans="1:14" ht="45" customHeight="1" x14ac:dyDescent="0.25">
      <c r="A11" s="443" t="s">
        <v>250</v>
      </c>
      <c r="B11" s="444"/>
      <c r="C11" s="437">
        <f>C13+C14+C15</f>
        <v>1002339119.76</v>
      </c>
      <c r="D11" s="439">
        <f>D13+D14+D15</f>
        <v>312665021.80999994</v>
      </c>
      <c r="E11" s="360">
        <f>E13+E14+E15</f>
        <v>347505159.55000001</v>
      </c>
      <c r="F11" s="431">
        <f>F13+F15</f>
        <v>4252481.5100000007</v>
      </c>
      <c r="G11" s="429">
        <f>C11-D11</f>
        <v>689674097.95000005</v>
      </c>
      <c r="H11" s="419">
        <f>G11/C11</f>
        <v>0.68806463237226101</v>
      </c>
      <c r="J11" s="22"/>
    </row>
    <row r="12" spans="1:14" ht="21" customHeight="1" thickBot="1" x14ac:dyDescent="0.3">
      <c r="A12" s="435" t="s">
        <v>213</v>
      </c>
      <c r="B12" s="436"/>
      <c r="C12" s="438"/>
      <c r="D12" s="440"/>
      <c r="E12" s="364">
        <v>-39092619.25</v>
      </c>
      <c r="F12" s="432"/>
      <c r="G12" s="430"/>
      <c r="H12" s="420"/>
      <c r="I12" s="91"/>
      <c r="J12" s="91"/>
      <c r="K12" s="91"/>
      <c r="L12" s="91"/>
      <c r="M12" s="91"/>
      <c r="N12" s="91"/>
    </row>
    <row r="13" spans="1:14" ht="23.1" customHeight="1" x14ac:dyDescent="0.25">
      <c r="A13" s="416" t="s">
        <v>120</v>
      </c>
      <c r="B13" s="311" t="s">
        <v>245</v>
      </c>
      <c r="C13" s="277">
        <v>8678834.4900000002</v>
      </c>
      <c r="D13" s="308">
        <v>393513.53</v>
      </c>
      <c r="E13" s="275">
        <v>393513.53</v>
      </c>
      <c r="F13" s="276">
        <v>0</v>
      </c>
      <c r="G13" s="365">
        <f t="shared" ref="G13:G14" si="0">C13-D13</f>
        <v>8285320.96</v>
      </c>
      <c r="H13" s="338">
        <f>G13/C13</f>
        <v>0.95465825158281126</v>
      </c>
      <c r="I13" s="91"/>
      <c r="J13" s="91"/>
      <c r="K13" s="91"/>
      <c r="L13" s="91"/>
      <c r="M13" s="91"/>
      <c r="N13" s="91"/>
    </row>
    <row r="14" spans="1:14" ht="21" customHeight="1" x14ac:dyDescent="0.25">
      <c r="A14" s="417"/>
      <c r="B14" s="311" t="s">
        <v>221</v>
      </c>
      <c r="C14" s="277">
        <v>71321160.010000005</v>
      </c>
      <c r="D14" s="308">
        <v>32504964.609999999</v>
      </c>
      <c r="E14" s="275">
        <v>32504964.609999999</v>
      </c>
      <c r="F14" s="276">
        <v>0</v>
      </c>
      <c r="G14" s="365">
        <f t="shared" si="0"/>
        <v>38816195.400000006</v>
      </c>
      <c r="H14" s="338">
        <f>G14/C14</f>
        <v>0.54424514960998327</v>
      </c>
      <c r="I14" s="91"/>
      <c r="J14" s="91"/>
      <c r="K14" s="91"/>
      <c r="L14" s="91"/>
      <c r="M14" s="91"/>
      <c r="N14" s="91"/>
    </row>
    <row r="15" spans="1:14" ht="28.15" customHeight="1" x14ac:dyDescent="0.25">
      <c r="A15" s="417"/>
      <c r="B15" s="357" t="s">
        <v>212</v>
      </c>
      <c r="C15" s="445">
        <f>PO_sledování!L48</f>
        <v>922339125.25999999</v>
      </c>
      <c r="D15" s="441">
        <f>PO_sledování!M48</f>
        <v>279766543.66999996</v>
      </c>
      <c r="E15" s="359">
        <f>PO_sledování!N48</f>
        <v>314606681.41000003</v>
      </c>
      <c r="F15" s="431">
        <f>PO_sledování!O48</f>
        <v>4252481.5100000007</v>
      </c>
      <c r="G15" s="429">
        <f>C15-D15</f>
        <v>642572581.59000003</v>
      </c>
      <c r="H15" s="419">
        <f>G15/C15</f>
        <v>0.69667713749957638</v>
      </c>
      <c r="I15" s="91"/>
      <c r="J15" s="91"/>
      <c r="K15" s="91"/>
      <c r="L15" s="91"/>
      <c r="M15" s="91"/>
      <c r="N15" s="91"/>
    </row>
    <row r="16" spans="1:14" ht="22.15" customHeight="1" x14ac:dyDescent="0.25">
      <c r="A16" s="418"/>
      <c r="B16" s="358" t="s">
        <v>193</v>
      </c>
      <c r="C16" s="446"/>
      <c r="D16" s="442"/>
      <c r="E16" s="364">
        <f>E12</f>
        <v>-39092619.25</v>
      </c>
      <c r="F16" s="432"/>
      <c r="G16" s="430"/>
      <c r="H16" s="420"/>
      <c r="I16" s="91"/>
      <c r="J16" s="198"/>
      <c r="K16" s="91"/>
      <c r="L16" s="91"/>
      <c r="M16" s="91"/>
      <c r="N16" s="91"/>
    </row>
    <row r="17" spans="1:14" ht="49.5" customHeight="1" thickBot="1" x14ac:dyDescent="0.3">
      <c r="A17" s="433" t="s">
        <v>187</v>
      </c>
      <c r="B17" s="434"/>
      <c r="C17" s="361">
        <v>2065000000</v>
      </c>
      <c r="D17" s="362">
        <v>307867530</v>
      </c>
      <c r="E17" s="363">
        <v>307867530</v>
      </c>
      <c r="F17" s="369" t="s">
        <v>119</v>
      </c>
      <c r="G17" s="366" t="s">
        <v>119</v>
      </c>
      <c r="H17" s="247" t="s">
        <v>119</v>
      </c>
      <c r="I17" s="91"/>
      <c r="J17" s="91"/>
      <c r="K17" s="91"/>
      <c r="L17" s="91"/>
      <c r="M17" s="91"/>
      <c r="N17" s="91"/>
    </row>
    <row r="18" spans="1:14" ht="32.25" customHeight="1" x14ac:dyDescent="0.25">
      <c r="A18" s="456" t="s">
        <v>0</v>
      </c>
      <c r="B18" s="457"/>
      <c r="C18" s="248">
        <f>C7+C11+C17</f>
        <v>3318429579.3599997</v>
      </c>
      <c r="D18" s="410">
        <f>D7+D11+D17</f>
        <v>691297575.06999993</v>
      </c>
      <c r="E18" s="312">
        <f>E7+E11+E12+E17</f>
        <v>671641116.46000004</v>
      </c>
      <c r="F18" s="313">
        <f>F7+F11</f>
        <v>19656458.609999999</v>
      </c>
      <c r="G18" s="309" t="s">
        <v>119</v>
      </c>
      <c r="H18" s="310" t="s">
        <v>119</v>
      </c>
      <c r="I18" s="91"/>
      <c r="J18" s="91"/>
      <c r="K18" s="91"/>
      <c r="L18" s="91"/>
      <c r="M18" s="91"/>
      <c r="N18" s="91"/>
    </row>
    <row r="19" spans="1:14" s="91" customFormat="1" x14ac:dyDescent="0.25">
      <c r="A19" s="98"/>
      <c r="B19" s="278"/>
      <c r="C19" s="278"/>
      <c r="D19" s="278"/>
      <c r="E19" s="278"/>
      <c r="F19" s="97"/>
      <c r="G19" s="249"/>
      <c r="H19" s="250"/>
    </row>
    <row r="20" spans="1:14" s="91" customFormat="1" ht="12.6" customHeight="1" x14ac:dyDescent="0.25">
      <c r="A20" s="469"/>
      <c r="B20" s="469"/>
      <c r="C20" s="469"/>
      <c r="D20" s="469"/>
      <c r="E20" s="469"/>
      <c r="F20" s="97"/>
      <c r="G20" s="249"/>
      <c r="H20" s="250"/>
    </row>
    <row r="21" spans="1:14" s="91" customFormat="1" ht="23.25" x14ac:dyDescent="0.25">
      <c r="A21" s="251" t="s">
        <v>188</v>
      </c>
      <c r="B21" s="252"/>
      <c r="C21" s="253"/>
      <c r="D21" s="253"/>
      <c r="E21" s="97"/>
      <c r="F21" s="97"/>
      <c r="G21" s="249"/>
      <c r="H21" s="250"/>
    </row>
    <row r="22" spans="1:14" s="91" customFormat="1" ht="15" customHeight="1" x14ac:dyDescent="0.25">
      <c r="A22" s="252"/>
      <c r="B22" s="252"/>
      <c r="C22" s="253"/>
      <c r="D22" s="253"/>
      <c r="E22" s="97"/>
      <c r="F22" s="97"/>
      <c r="G22" s="249"/>
      <c r="H22" s="250"/>
    </row>
    <row r="23" spans="1:14" s="91" customFormat="1" ht="14.25" customHeight="1" thickBot="1" x14ac:dyDescent="0.3">
      <c r="A23" s="242" t="s">
        <v>189</v>
      </c>
      <c r="B23" s="254"/>
      <c r="C23" s="255"/>
      <c r="D23" s="255"/>
      <c r="E23" s="256"/>
      <c r="F23" s="256"/>
      <c r="G23" s="257"/>
      <c r="H23" s="258"/>
    </row>
    <row r="24" spans="1:14" s="91" customFormat="1" ht="33" customHeight="1" thickBot="1" x14ac:dyDescent="0.3">
      <c r="A24" s="462" t="s">
        <v>190</v>
      </c>
      <c r="B24" s="463"/>
      <c r="C24" s="463"/>
      <c r="D24" s="314">
        <f>D7+D11</f>
        <v>383430045.06999993</v>
      </c>
      <c r="E24" s="470" t="s">
        <v>248</v>
      </c>
      <c r="F24" s="455"/>
      <c r="G24" s="455"/>
      <c r="H24" s="455"/>
      <c r="I24" s="304"/>
      <c r="J24" s="304"/>
    </row>
    <row r="25" spans="1:14" s="91" customFormat="1" ht="31.15" customHeight="1" x14ac:dyDescent="0.25">
      <c r="A25" s="260" t="s">
        <v>120</v>
      </c>
      <c r="B25" s="465" t="s">
        <v>191</v>
      </c>
      <c r="C25" s="466"/>
      <c r="D25" s="305">
        <f>'KK_sledování '!N22+PO_sledování!N49+E8+E13+E9+E14+PO_sledování!N50</f>
        <v>345768563.29999995</v>
      </c>
      <c r="E25" s="455" t="s">
        <v>192</v>
      </c>
      <c r="F25" s="455"/>
      <c r="G25" s="455"/>
      <c r="H25" s="455"/>
      <c r="I25" s="304"/>
      <c r="J25" s="304"/>
      <c r="L25" s="198"/>
    </row>
    <row r="26" spans="1:14" s="91" customFormat="1" ht="30" customHeight="1" x14ac:dyDescent="0.25">
      <c r="A26" s="261"/>
      <c r="B26" s="467" t="s">
        <v>193</v>
      </c>
      <c r="C26" s="468"/>
      <c r="D26" s="262">
        <f>-(PO_sledování!N50)</f>
        <v>-39092619.25</v>
      </c>
      <c r="E26" s="455" t="s">
        <v>194</v>
      </c>
      <c r="F26" s="455"/>
      <c r="G26" s="455"/>
      <c r="H26" s="455"/>
      <c r="I26" s="304"/>
      <c r="J26" s="304"/>
    </row>
    <row r="27" spans="1:14" s="91" customFormat="1" ht="30" customHeight="1" x14ac:dyDescent="0.25">
      <c r="A27" s="261"/>
      <c r="B27" s="458" t="s">
        <v>195</v>
      </c>
      <c r="C27" s="459"/>
      <c r="D27" s="263">
        <f>'KK_sledování '!N23+PO_sledování!N51</f>
        <v>57097642.409999996</v>
      </c>
      <c r="E27" s="455" t="s">
        <v>192</v>
      </c>
      <c r="F27" s="455"/>
      <c r="G27" s="455"/>
      <c r="H27" s="455"/>
      <c r="I27" s="304"/>
      <c r="J27" s="304"/>
    </row>
    <row r="28" spans="1:14" s="91" customFormat="1" ht="30" customHeight="1" x14ac:dyDescent="0.25">
      <c r="A28" s="261"/>
      <c r="B28" s="460" t="s">
        <v>196</v>
      </c>
      <c r="C28" s="461"/>
      <c r="D28" s="264">
        <f>'KK_sledování '!O23+PO_sledování!O51</f>
        <v>19656458.609999999</v>
      </c>
      <c r="E28" s="455" t="s">
        <v>192</v>
      </c>
      <c r="F28" s="455"/>
      <c r="G28" s="455"/>
      <c r="H28" s="455"/>
      <c r="I28" s="304"/>
      <c r="J28" s="304"/>
    </row>
    <row r="29" spans="1:14" s="91" customFormat="1" ht="30" customHeight="1" x14ac:dyDescent="0.25">
      <c r="A29" s="462" t="s">
        <v>197</v>
      </c>
      <c r="B29" s="463"/>
      <c r="C29" s="464"/>
      <c r="D29" s="259">
        <v>307867530</v>
      </c>
      <c r="E29" s="455" t="s">
        <v>198</v>
      </c>
      <c r="F29" s="455"/>
      <c r="G29" s="455"/>
      <c r="H29" s="455"/>
      <c r="I29" s="304"/>
      <c r="J29" s="304"/>
    </row>
    <row r="30" spans="1:14" s="91" customFormat="1" ht="36.6" customHeight="1" x14ac:dyDescent="0.25">
      <c r="A30" s="452" t="s">
        <v>199</v>
      </c>
      <c r="B30" s="453"/>
      <c r="C30" s="454"/>
      <c r="D30" s="316">
        <f>D18</f>
        <v>691297575.06999993</v>
      </c>
      <c r="E30" s="455" t="s">
        <v>258</v>
      </c>
      <c r="F30" s="455"/>
      <c r="G30" s="455"/>
      <c r="H30" s="455"/>
      <c r="I30" s="304"/>
      <c r="J30" s="304"/>
    </row>
    <row r="31" spans="1:14" x14ac:dyDescent="0.25">
      <c r="A31" s="265"/>
      <c r="B31" s="265"/>
      <c r="G31" s="266"/>
      <c r="J31" s="198"/>
    </row>
    <row r="32" spans="1:14" ht="18.75" x14ac:dyDescent="0.3">
      <c r="A32" s="267" t="s">
        <v>200</v>
      </c>
      <c r="B32" s="268"/>
      <c r="C32" s="269"/>
      <c r="D32" s="269"/>
      <c r="E32" s="269"/>
      <c r="F32" s="269"/>
      <c r="G32" s="270"/>
      <c r="H32" s="269"/>
      <c r="J32" s="198"/>
    </row>
    <row r="33" spans="1:10" ht="95.45" customHeight="1" x14ac:dyDescent="0.25">
      <c r="A33" s="271" t="s">
        <v>3</v>
      </c>
      <c r="B33" s="447" t="s">
        <v>128</v>
      </c>
      <c r="C33" s="447"/>
      <c r="D33" s="448" t="s">
        <v>201</v>
      </c>
      <c r="E33" s="448"/>
      <c r="F33" s="448"/>
      <c r="G33" s="448"/>
      <c r="H33" s="448"/>
      <c r="J33" s="91"/>
    </row>
    <row r="34" spans="1:10" ht="66" customHeight="1" x14ac:dyDescent="0.25">
      <c r="A34" s="271" t="s">
        <v>4</v>
      </c>
      <c r="B34" s="447" t="s">
        <v>202</v>
      </c>
      <c r="C34" s="447"/>
      <c r="D34" s="448" t="s">
        <v>203</v>
      </c>
      <c r="E34" s="448"/>
      <c r="F34" s="448"/>
      <c r="G34" s="448"/>
      <c r="H34" s="448"/>
    </row>
    <row r="35" spans="1:10" ht="22.9" customHeight="1" x14ac:dyDescent="0.25">
      <c r="A35" s="271" t="s">
        <v>5</v>
      </c>
      <c r="B35" s="447" t="s">
        <v>204</v>
      </c>
      <c r="C35" s="447"/>
      <c r="D35" s="449" t="s">
        <v>205</v>
      </c>
      <c r="E35" s="450"/>
      <c r="F35" s="450"/>
      <c r="G35" s="450"/>
      <c r="H35" s="451"/>
    </row>
    <row r="36" spans="1:10" ht="97.15" customHeight="1" x14ac:dyDescent="0.25">
      <c r="A36" s="271" t="s">
        <v>6</v>
      </c>
      <c r="B36" s="447" t="s">
        <v>206</v>
      </c>
      <c r="C36" s="447"/>
      <c r="D36" s="448" t="s">
        <v>207</v>
      </c>
      <c r="E36" s="448"/>
      <c r="F36" s="448"/>
      <c r="G36" s="448"/>
      <c r="H36" s="448"/>
    </row>
    <row r="37" spans="1:10" ht="48.6" customHeight="1" x14ac:dyDescent="0.25">
      <c r="A37" s="271" t="s">
        <v>7</v>
      </c>
      <c r="B37" s="447" t="s">
        <v>208</v>
      </c>
      <c r="C37" s="447"/>
      <c r="D37" s="448" t="s">
        <v>209</v>
      </c>
      <c r="E37" s="448"/>
      <c r="F37" s="448"/>
      <c r="G37" s="448"/>
      <c r="H37" s="448"/>
    </row>
    <row r="38" spans="1:10" ht="69.75" customHeight="1" x14ac:dyDescent="0.25">
      <c r="A38" s="272" t="s">
        <v>8</v>
      </c>
      <c r="B38" s="447" t="s">
        <v>42</v>
      </c>
      <c r="C38" s="447"/>
      <c r="D38" s="448" t="s">
        <v>210</v>
      </c>
      <c r="E38" s="448"/>
      <c r="F38" s="448"/>
      <c r="G38" s="448"/>
      <c r="H38" s="448"/>
    </row>
    <row r="39" spans="1:10" ht="42.75" customHeight="1" x14ac:dyDescent="0.25">
      <c r="A39" s="272" t="s">
        <v>9</v>
      </c>
      <c r="B39" s="447" t="s">
        <v>186</v>
      </c>
      <c r="C39" s="447"/>
      <c r="D39" s="448" t="s">
        <v>211</v>
      </c>
      <c r="E39" s="448"/>
      <c r="F39" s="448"/>
      <c r="G39" s="448"/>
      <c r="H39" s="448"/>
    </row>
    <row r="40" spans="1:10" ht="15.75" x14ac:dyDescent="0.25">
      <c r="A40" s="273"/>
      <c r="B40" s="269"/>
      <c r="C40" s="269"/>
      <c r="D40" s="269"/>
      <c r="E40" s="269"/>
      <c r="F40" s="269"/>
      <c r="G40" s="270"/>
    </row>
    <row r="41" spans="1:10" ht="15.75" x14ac:dyDescent="0.25">
      <c r="A41" s="273"/>
      <c r="B41" s="269"/>
      <c r="C41" s="269"/>
      <c r="D41" s="269"/>
      <c r="E41" s="269"/>
      <c r="F41" s="269"/>
      <c r="G41" s="270"/>
    </row>
    <row r="42" spans="1:10" ht="15.75" x14ac:dyDescent="0.25">
      <c r="A42" s="269"/>
      <c r="B42" s="269"/>
      <c r="C42" s="269"/>
      <c r="D42" s="269"/>
      <c r="E42" s="269"/>
      <c r="F42" s="269"/>
      <c r="G42" s="270"/>
    </row>
    <row r="43" spans="1:10" ht="15.75" x14ac:dyDescent="0.25">
      <c r="A43" s="269"/>
      <c r="B43" s="269"/>
      <c r="C43" s="269"/>
      <c r="D43" s="269"/>
      <c r="E43" s="269"/>
      <c r="F43" s="269"/>
      <c r="G43" s="270"/>
    </row>
    <row r="44" spans="1:10" ht="15.75" x14ac:dyDescent="0.25">
      <c r="A44" s="269"/>
      <c r="B44" s="269"/>
      <c r="C44" s="269"/>
      <c r="D44" s="269"/>
      <c r="E44" s="269"/>
      <c r="F44" s="269"/>
      <c r="G44" s="269"/>
    </row>
    <row r="45" spans="1:10" ht="15.75" x14ac:dyDescent="0.25">
      <c r="A45" s="269"/>
      <c r="B45" s="269"/>
      <c r="C45" s="269"/>
      <c r="D45" s="269"/>
      <c r="E45" s="269"/>
      <c r="F45" s="269"/>
      <c r="G45" s="269"/>
    </row>
    <row r="46" spans="1:10" ht="18.75" x14ac:dyDescent="0.3">
      <c r="B46" s="274"/>
    </row>
    <row r="47" spans="1:10" ht="18.75" x14ac:dyDescent="0.3">
      <c r="B47" s="274"/>
    </row>
    <row r="48" spans="1:10" ht="18.75" x14ac:dyDescent="0.3">
      <c r="B48" s="274"/>
    </row>
    <row r="49" spans="2:2" ht="18.75" x14ac:dyDescent="0.3">
      <c r="B49" s="274"/>
    </row>
    <row r="50" spans="2:2" ht="18.75" x14ac:dyDescent="0.3">
      <c r="B50" s="274"/>
    </row>
    <row r="51" spans="2:2" ht="18.75" x14ac:dyDescent="0.3">
      <c r="B51" s="274"/>
    </row>
    <row r="52" spans="2:2" ht="18.75" x14ac:dyDescent="0.3">
      <c r="B52" s="274"/>
    </row>
  </sheetData>
  <mergeCells count="53">
    <mergeCell ref="A30:C30"/>
    <mergeCell ref="E30:H30"/>
    <mergeCell ref="A18:B18"/>
    <mergeCell ref="B27:C27"/>
    <mergeCell ref="B28:C28"/>
    <mergeCell ref="A29:C29"/>
    <mergeCell ref="A24:C24"/>
    <mergeCell ref="B25:C25"/>
    <mergeCell ref="B26:C26"/>
    <mergeCell ref="A20:E20"/>
    <mergeCell ref="E25:H25"/>
    <mergeCell ref="E26:H26"/>
    <mergeCell ref="E27:H27"/>
    <mergeCell ref="E28:H28"/>
    <mergeCell ref="E29:H29"/>
    <mergeCell ref="E24:H24"/>
    <mergeCell ref="B33:C33"/>
    <mergeCell ref="D33:H33"/>
    <mergeCell ref="B34:C34"/>
    <mergeCell ref="B38:C38"/>
    <mergeCell ref="D38:H38"/>
    <mergeCell ref="D34:H34"/>
    <mergeCell ref="B39:C39"/>
    <mergeCell ref="D39:H39"/>
    <mergeCell ref="B35:C35"/>
    <mergeCell ref="D35:H35"/>
    <mergeCell ref="B36:C36"/>
    <mergeCell ref="D36:H36"/>
    <mergeCell ref="B37:C37"/>
    <mergeCell ref="D37:H37"/>
    <mergeCell ref="A17:B17"/>
    <mergeCell ref="A12:B12"/>
    <mergeCell ref="C11:C12"/>
    <mergeCell ref="D11:D12"/>
    <mergeCell ref="D15:D16"/>
    <mergeCell ref="A11:B11"/>
    <mergeCell ref="C15:C16"/>
    <mergeCell ref="A13:A16"/>
    <mergeCell ref="A6:B6"/>
    <mergeCell ref="A7:B7"/>
    <mergeCell ref="A8:A10"/>
    <mergeCell ref="H15:H16"/>
    <mergeCell ref="A1:H1"/>
    <mergeCell ref="A4:B5"/>
    <mergeCell ref="C4:C5"/>
    <mergeCell ref="D4:F4"/>
    <mergeCell ref="G4:G5"/>
    <mergeCell ref="H4:H5"/>
    <mergeCell ref="G11:G12"/>
    <mergeCell ref="G15:G16"/>
    <mergeCell ref="F11:F12"/>
    <mergeCell ref="H11:H12"/>
    <mergeCell ref="F15:F16"/>
  </mergeCells>
  <pageMargins left="0.70866141732283472" right="0.31496062992125984" top="0.74803149606299213" bottom="0.74803149606299213" header="0.31496062992125984" footer="0.31496062992125984"/>
  <pageSetup paperSize="9" scale="54" orientation="portrait" horizontalDpi="4294967293" verticalDpi="4294967293" r:id="rId1"/>
  <headerFooter>
    <oddFooter xml:space="preserve">&amp;R&amp;12Zpracoval odbor finanční, stav k 1. 10. 2021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V81"/>
  <sheetViews>
    <sheetView zoomScale="47" zoomScaleNormal="47" zoomScaleSheetLayoutView="42" zoomScalePageLayoutView="70" workbookViewId="0">
      <selection activeCell="S8" sqref="S8"/>
    </sheetView>
  </sheetViews>
  <sheetFormatPr defaultRowHeight="15" x14ac:dyDescent="0.25"/>
  <cols>
    <col min="1" max="1" width="4.7109375" customWidth="1"/>
    <col min="2" max="2" width="14.140625" customWidth="1"/>
    <col min="3" max="3" width="23.42578125" customWidth="1"/>
    <col min="4" max="4" width="16.85546875" customWidth="1"/>
    <col min="5" max="5" width="11.85546875" customWidth="1"/>
    <col min="6" max="6" width="8.7109375" customWidth="1"/>
    <col min="7" max="7" width="18.42578125" customWidth="1"/>
    <col min="8" max="8" width="13.85546875" customWidth="1"/>
    <col min="9" max="9" width="13.7109375" customWidth="1"/>
    <col min="10" max="10" width="15" customWidth="1"/>
    <col min="11" max="11" width="40.7109375" customWidth="1"/>
    <col min="12" max="12" width="20.28515625" customWidth="1"/>
    <col min="13" max="13" width="18" customWidth="1"/>
    <col min="14" max="14" width="16.7109375" customWidth="1"/>
    <col min="15" max="15" width="16.42578125" customWidth="1"/>
    <col min="16" max="16" width="14.28515625" customWidth="1"/>
    <col min="17" max="17" width="72.5703125" customWidth="1"/>
    <col min="19" max="19" width="18.140625" customWidth="1"/>
  </cols>
  <sheetData>
    <row r="1" spans="1:22" ht="33" customHeight="1" x14ac:dyDescent="0.35">
      <c r="A1" s="280" t="s">
        <v>214</v>
      </c>
      <c r="C1" s="92"/>
      <c r="D1" s="92"/>
      <c r="E1" s="92"/>
      <c r="F1" s="92"/>
      <c r="G1" s="92"/>
      <c r="H1" s="92"/>
      <c r="I1" s="92"/>
      <c r="J1" s="92"/>
      <c r="K1" s="92"/>
      <c r="L1" s="92"/>
      <c r="M1" s="92"/>
      <c r="N1" s="92"/>
      <c r="O1" s="92"/>
      <c r="P1" s="92"/>
      <c r="Q1" s="9"/>
    </row>
    <row r="2" spans="1:22" ht="10.15" customHeight="1" x14ac:dyDescent="0.35">
      <c r="A2" s="280"/>
      <c r="C2" s="92"/>
      <c r="D2" s="92"/>
      <c r="E2" s="92"/>
      <c r="F2" s="92"/>
      <c r="G2" s="92"/>
      <c r="H2" s="92"/>
      <c r="I2" s="92"/>
      <c r="J2" s="92"/>
      <c r="K2" s="92"/>
      <c r="L2" s="92"/>
      <c r="M2" s="92"/>
      <c r="N2" s="92"/>
      <c r="O2" s="92"/>
      <c r="P2" s="92"/>
      <c r="Q2" s="9"/>
    </row>
    <row r="3" spans="1:22" ht="38.25" customHeight="1" x14ac:dyDescent="0.25">
      <c r="A3" s="510" t="s">
        <v>33</v>
      </c>
      <c r="B3" s="512" t="s">
        <v>34</v>
      </c>
      <c r="C3" s="512" t="s">
        <v>28</v>
      </c>
      <c r="D3" s="513" t="s">
        <v>35</v>
      </c>
      <c r="E3" s="512" t="s">
        <v>36</v>
      </c>
      <c r="F3" s="506" t="s">
        <v>148</v>
      </c>
      <c r="G3" s="512" t="s">
        <v>10</v>
      </c>
      <c r="H3" s="513" t="s">
        <v>38</v>
      </c>
      <c r="I3" s="512" t="s">
        <v>39</v>
      </c>
      <c r="J3" s="512" t="s">
        <v>11</v>
      </c>
      <c r="K3" s="531" t="s">
        <v>16</v>
      </c>
      <c r="L3" s="533" t="s">
        <v>40</v>
      </c>
      <c r="M3" s="535" t="s">
        <v>41</v>
      </c>
      <c r="N3" s="536"/>
      <c r="O3" s="537"/>
      <c r="P3" s="534" t="s">
        <v>256</v>
      </c>
      <c r="Q3" s="529" t="s">
        <v>43</v>
      </c>
    </row>
    <row r="4" spans="1:22" ht="90" x14ac:dyDescent="0.25">
      <c r="A4" s="511"/>
      <c r="B4" s="513"/>
      <c r="C4" s="513"/>
      <c r="D4" s="514"/>
      <c r="E4" s="513"/>
      <c r="F4" s="507"/>
      <c r="G4" s="513"/>
      <c r="H4" s="514"/>
      <c r="I4" s="513"/>
      <c r="J4" s="513"/>
      <c r="K4" s="532"/>
      <c r="L4" s="534"/>
      <c r="M4" s="110" t="s">
        <v>44</v>
      </c>
      <c r="N4" s="111" t="s">
        <v>149</v>
      </c>
      <c r="O4" s="112" t="s">
        <v>150</v>
      </c>
      <c r="P4" s="538"/>
      <c r="Q4" s="530"/>
    </row>
    <row r="5" spans="1:22" ht="26.25" customHeight="1" thickBot="1" x14ac:dyDescent="0.3">
      <c r="A5" s="113" t="s">
        <v>46</v>
      </c>
      <c r="B5" s="113" t="s">
        <v>47</v>
      </c>
      <c r="C5" s="113" t="s">
        <v>48</v>
      </c>
      <c r="D5" s="113" t="s">
        <v>49</v>
      </c>
      <c r="E5" s="113" t="s">
        <v>50</v>
      </c>
      <c r="F5" s="114" t="s">
        <v>51</v>
      </c>
      <c r="G5" s="113" t="s">
        <v>52</v>
      </c>
      <c r="H5" s="113" t="s">
        <v>53</v>
      </c>
      <c r="I5" s="113" t="s">
        <v>54</v>
      </c>
      <c r="J5" s="113" t="s">
        <v>55</v>
      </c>
      <c r="K5" s="115" t="s">
        <v>56</v>
      </c>
      <c r="L5" s="116" t="s">
        <v>57</v>
      </c>
      <c r="M5" s="116" t="s">
        <v>58</v>
      </c>
      <c r="N5" s="117" t="s">
        <v>59</v>
      </c>
      <c r="O5" s="115" t="s">
        <v>60</v>
      </c>
      <c r="P5" s="116" t="s">
        <v>61</v>
      </c>
      <c r="Q5" s="118" t="s">
        <v>257</v>
      </c>
    </row>
    <row r="6" spans="1:22" ht="68.45" customHeight="1" x14ac:dyDescent="0.25">
      <c r="A6" s="515">
        <v>6</v>
      </c>
      <c r="B6" s="508" t="s">
        <v>129</v>
      </c>
      <c r="C6" s="508" t="s">
        <v>131</v>
      </c>
      <c r="D6" s="517" t="s">
        <v>62</v>
      </c>
      <c r="E6" s="508" t="s">
        <v>137</v>
      </c>
      <c r="F6" s="508" t="s">
        <v>139</v>
      </c>
      <c r="G6" s="525">
        <v>67542348.040000007</v>
      </c>
      <c r="H6" s="517" t="s">
        <v>152</v>
      </c>
      <c r="I6" s="517" t="s">
        <v>153</v>
      </c>
      <c r="J6" s="492" t="s">
        <v>65</v>
      </c>
      <c r="K6" s="541" t="s">
        <v>154</v>
      </c>
      <c r="L6" s="543">
        <v>5787124.75</v>
      </c>
      <c r="M6" s="543">
        <f>N6+O6</f>
        <v>2879688</v>
      </c>
      <c r="N6" s="545">
        <v>2879688</v>
      </c>
      <c r="O6" s="547">
        <v>0</v>
      </c>
      <c r="P6" s="549">
        <f>M6/L6</f>
        <v>0.49760254433775597</v>
      </c>
      <c r="Q6" s="539" t="s">
        <v>289</v>
      </c>
    </row>
    <row r="7" spans="1:22" s="126" customFormat="1" ht="409.6" customHeight="1" x14ac:dyDescent="0.25">
      <c r="A7" s="516"/>
      <c r="B7" s="509"/>
      <c r="C7" s="509"/>
      <c r="D7" s="518"/>
      <c r="E7" s="509"/>
      <c r="F7" s="509"/>
      <c r="G7" s="526"/>
      <c r="H7" s="518"/>
      <c r="I7" s="518"/>
      <c r="J7" s="494"/>
      <c r="K7" s="542"/>
      <c r="L7" s="544"/>
      <c r="M7" s="544"/>
      <c r="N7" s="546"/>
      <c r="O7" s="548"/>
      <c r="P7" s="550"/>
      <c r="Q7" s="540"/>
    </row>
    <row r="8" spans="1:22" s="126" customFormat="1" ht="409.6" customHeight="1" x14ac:dyDescent="0.25">
      <c r="A8" s="123">
        <v>7</v>
      </c>
      <c r="B8" s="107" t="s">
        <v>129</v>
      </c>
      <c r="C8" s="107" t="s">
        <v>132</v>
      </c>
      <c r="D8" s="104" t="s">
        <v>62</v>
      </c>
      <c r="E8" s="107" t="s">
        <v>138</v>
      </c>
      <c r="F8" s="107" t="s">
        <v>139</v>
      </c>
      <c r="G8" s="106">
        <v>109809294.19</v>
      </c>
      <c r="H8" s="123" t="s">
        <v>152</v>
      </c>
      <c r="I8" s="108" t="s">
        <v>153</v>
      </c>
      <c r="J8" s="119" t="s">
        <v>65</v>
      </c>
      <c r="K8" s="124" t="s">
        <v>154</v>
      </c>
      <c r="L8" s="120">
        <v>4711313</v>
      </c>
      <c r="M8" s="120">
        <f t="shared" ref="M8" si="0">N8+O8</f>
        <v>4711313</v>
      </c>
      <c r="N8" s="317">
        <v>4711313</v>
      </c>
      <c r="O8" s="121">
        <v>0</v>
      </c>
      <c r="P8" s="122">
        <f t="shared" ref="P8:P11" si="1">M8/L8</f>
        <v>1</v>
      </c>
      <c r="Q8" s="125" t="s">
        <v>290</v>
      </c>
    </row>
    <row r="9" spans="1:22" ht="409.6" customHeight="1" x14ac:dyDescent="0.25">
      <c r="A9" s="498">
        <v>12</v>
      </c>
      <c r="B9" s="498" t="s">
        <v>129</v>
      </c>
      <c r="C9" s="492" t="s">
        <v>156</v>
      </c>
      <c r="D9" s="492" t="s">
        <v>157</v>
      </c>
      <c r="E9" s="527" t="s">
        <v>147</v>
      </c>
      <c r="F9" s="492" t="s">
        <v>140</v>
      </c>
      <c r="G9" s="519">
        <v>87687163</v>
      </c>
      <c r="H9" s="521" t="s">
        <v>152</v>
      </c>
      <c r="I9" s="523" t="s">
        <v>158</v>
      </c>
      <c r="J9" s="340" t="s">
        <v>159</v>
      </c>
      <c r="K9" s="346" t="s">
        <v>160</v>
      </c>
      <c r="L9" s="347">
        <v>62039804.600000001</v>
      </c>
      <c r="M9" s="120">
        <f t="shared" ref="M9:M11" si="2">N9+O9</f>
        <v>0</v>
      </c>
      <c r="N9" s="100">
        <v>0</v>
      </c>
      <c r="O9" s="121">
        <v>0</v>
      </c>
      <c r="P9" s="350">
        <f>M9/L9</f>
        <v>0</v>
      </c>
      <c r="Q9" s="101" t="s">
        <v>263</v>
      </c>
      <c r="S9" s="22"/>
    </row>
    <row r="10" spans="1:22" ht="69.95" customHeight="1" x14ac:dyDescent="0.25">
      <c r="A10" s="499"/>
      <c r="B10" s="499"/>
      <c r="C10" s="494"/>
      <c r="D10" s="494"/>
      <c r="E10" s="528"/>
      <c r="F10" s="494"/>
      <c r="G10" s="520"/>
      <c r="H10" s="522"/>
      <c r="I10" s="524"/>
      <c r="J10" s="344" t="s">
        <v>226</v>
      </c>
      <c r="K10" s="132" t="s">
        <v>161</v>
      </c>
      <c r="L10" s="131">
        <v>11336717.52</v>
      </c>
      <c r="M10" s="343">
        <f t="shared" si="2"/>
        <v>11336717.52</v>
      </c>
      <c r="N10" s="348">
        <v>0</v>
      </c>
      <c r="O10" s="349">
        <v>11336717.52</v>
      </c>
      <c r="P10" s="342">
        <f t="shared" si="1"/>
        <v>1</v>
      </c>
      <c r="Q10" s="102" t="s">
        <v>230</v>
      </c>
    </row>
    <row r="11" spans="1:22" ht="409.5" customHeight="1" x14ac:dyDescent="0.25">
      <c r="A11" s="200">
        <v>19</v>
      </c>
      <c r="B11" s="130" t="s">
        <v>129</v>
      </c>
      <c r="C11" s="130" t="s">
        <v>133</v>
      </c>
      <c r="D11" s="130" t="s">
        <v>162</v>
      </c>
      <c r="E11" s="130" t="s">
        <v>141</v>
      </c>
      <c r="F11" s="130" t="s">
        <v>142</v>
      </c>
      <c r="G11" s="324">
        <v>144128467</v>
      </c>
      <c r="H11" s="130" t="s">
        <v>163</v>
      </c>
      <c r="I11" s="130" t="s">
        <v>164</v>
      </c>
      <c r="J11" s="130" t="s">
        <v>130</v>
      </c>
      <c r="K11" s="325" t="s">
        <v>165</v>
      </c>
      <c r="L11" s="326">
        <v>9222024</v>
      </c>
      <c r="M11" s="326">
        <f t="shared" si="2"/>
        <v>9222024</v>
      </c>
      <c r="N11" s="327">
        <v>9222024</v>
      </c>
      <c r="O11" s="328">
        <v>0</v>
      </c>
      <c r="P11" s="329">
        <f t="shared" si="1"/>
        <v>1</v>
      </c>
      <c r="Q11" s="330" t="s">
        <v>242</v>
      </c>
    </row>
    <row r="12" spans="1:22" ht="364.9" customHeight="1" x14ac:dyDescent="0.25">
      <c r="A12" s="504">
        <v>26</v>
      </c>
      <c r="B12" s="473" t="s">
        <v>129</v>
      </c>
      <c r="C12" s="473" t="s">
        <v>143</v>
      </c>
      <c r="D12" s="473" t="s">
        <v>97</v>
      </c>
      <c r="E12" s="473" t="s">
        <v>144</v>
      </c>
      <c r="F12" s="473" t="s">
        <v>166</v>
      </c>
      <c r="G12" s="477">
        <v>32851203.190000001</v>
      </c>
      <c r="H12" s="473" t="s">
        <v>167</v>
      </c>
      <c r="I12" s="473" t="s">
        <v>168</v>
      </c>
      <c r="J12" s="473" t="s">
        <v>13</v>
      </c>
      <c r="K12" s="475" t="s">
        <v>235</v>
      </c>
      <c r="L12" s="479">
        <v>732271.43</v>
      </c>
      <c r="M12" s="481">
        <f t="shared" ref="M12" si="3">N12+O12</f>
        <v>732271.43</v>
      </c>
      <c r="N12" s="483">
        <v>732271.43</v>
      </c>
      <c r="O12" s="485">
        <v>0</v>
      </c>
      <c r="P12" s="487">
        <f t="shared" ref="P12" si="4">M12/L12</f>
        <v>1</v>
      </c>
      <c r="Q12" s="471" t="s">
        <v>259</v>
      </c>
    </row>
    <row r="13" spans="1:22" ht="315.75" customHeight="1" x14ac:dyDescent="0.25">
      <c r="A13" s="505"/>
      <c r="B13" s="474"/>
      <c r="C13" s="474"/>
      <c r="D13" s="474"/>
      <c r="E13" s="474"/>
      <c r="F13" s="474"/>
      <c r="G13" s="478"/>
      <c r="H13" s="474"/>
      <c r="I13" s="474"/>
      <c r="J13" s="474"/>
      <c r="K13" s="476"/>
      <c r="L13" s="480"/>
      <c r="M13" s="482"/>
      <c r="N13" s="484"/>
      <c r="O13" s="486"/>
      <c r="P13" s="488"/>
      <c r="Q13" s="472"/>
    </row>
    <row r="14" spans="1:22" ht="149.25" customHeight="1" x14ac:dyDescent="0.25">
      <c r="A14" s="498">
        <v>27</v>
      </c>
      <c r="B14" s="492" t="s">
        <v>129</v>
      </c>
      <c r="C14" s="492" t="s">
        <v>134</v>
      </c>
      <c r="D14" s="492" t="s">
        <v>97</v>
      </c>
      <c r="E14" s="492" t="s">
        <v>135</v>
      </c>
      <c r="F14" s="492" t="s">
        <v>169</v>
      </c>
      <c r="G14" s="495">
        <v>37057739.189999998</v>
      </c>
      <c r="H14" s="498" t="s">
        <v>152</v>
      </c>
      <c r="I14" s="498" t="s">
        <v>164</v>
      </c>
      <c r="J14" s="133" t="s">
        <v>65</v>
      </c>
      <c r="K14" s="132" t="s">
        <v>170</v>
      </c>
      <c r="L14" s="120">
        <v>5932671</v>
      </c>
      <c r="M14" s="120">
        <f>N14+O14</f>
        <v>5932671</v>
      </c>
      <c r="N14" s="135">
        <v>5932671</v>
      </c>
      <c r="O14" s="141">
        <v>0</v>
      </c>
      <c r="P14" s="138">
        <f t="shared" ref="P14:P21" si="5">M14/L14</f>
        <v>1</v>
      </c>
      <c r="Q14" s="102" t="s">
        <v>265</v>
      </c>
    </row>
    <row r="15" spans="1:22" ht="48" customHeight="1" x14ac:dyDescent="0.25">
      <c r="A15" s="499"/>
      <c r="B15" s="494"/>
      <c r="C15" s="494"/>
      <c r="D15" s="494"/>
      <c r="E15" s="494"/>
      <c r="F15" s="494"/>
      <c r="G15" s="497"/>
      <c r="H15" s="499"/>
      <c r="I15" s="499"/>
      <c r="J15" s="105" t="s">
        <v>171</v>
      </c>
      <c r="K15" s="142" t="s">
        <v>107</v>
      </c>
      <c r="L15" s="143">
        <v>0</v>
      </c>
      <c r="M15" s="134">
        <v>0</v>
      </c>
      <c r="N15" s="139">
        <v>0</v>
      </c>
      <c r="O15" s="139">
        <v>0</v>
      </c>
      <c r="P15" s="138">
        <v>0</v>
      </c>
      <c r="Q15" s="102" t="s">
        <v>172</v>
      </c>
    </row>
    <row r="16" spans="1:22" ht="409.6" customHeight="1" x14ac:dyDescent="0.25">
      <c r="A16" s="498">
        <v>28</v>
      </c>
      <c r="B16" s="498" t="s">
        <v>129</v>
      </c>
      <c r="C16" s="492" t="s">
        <v>136</v>
      </c>
      <c r="D16" s="492" t="s">
        <v>97</v>
      </c>
      <c r="E16" s="492" t="s">
        <v>146</v>
      </c>
      <c r="F16" s="492" t="s">
        <v>166</v>
      </c>
      <c r="G16" s="495">
        <v>135462141.78</v>
      </c>
      <c r="H16" s="492" t="s">
        <v>152</v>
      </c>
      <c r="I16" s="492" t="s">
        <v>164</v>
      </c>
      <c r="J16" s="339" t="s">
        <v>13</v>
      </c>
      <c r="K16" s="144" t="s">
        <v>173</v>
      </c>
      <c r="L16" s="145">
        <v>1779352.04</v>
      </c>
      <c r="M16" s="131">
        <f>N16+O16</f>
        <v>1779352.04</v>
      </c>
      <c r="N16" s="146">
        <v>1779352.04</v>
      </c>
      <c r="O16" s="147">
        <v>0</v>
      </c>
      <c r="P16" s="140">
        <f t="shared" si="5"/>
        <v>1</v>
      </c>
      <c r="Q16" s="148" t="s">
        <v>239</v>
      </c>
      <c r="T16" s="149"/>
      <c r="U16" s="28"/>
      <c r="V16" s="28"/>
    </row>
    <row r="17" spans="1:17" ht="183" customHeight="1" x14ac:dyDescent="0.25">
      <c r="A17" s="503"/>
      <c r="B17" s="503"/>
      <c r="C17" s="493"/>
      <c r="D17" s="493"/>
      <c r="E17" s="493"/>
      <c r="F17" s="493"/>
      <c r="G17" s="496"/>
      <c r="H17" s="493"/>
      <c r="I17" s="493"/>
      <c r="J17" s="341" t="s">
        <v>65</v>
      </c>
      <c r="K17" s="142" t="s">
        <v>174</v>
      </c>
      <c r="L17" s="120">
        <v>23435162.579999998</v>
      </c>
      <c r="M17" s="131">
        <f>N17+O17</f>
        <v>23435162.579999998</v>
      </c>
      <c r="N17" s="135">
        <v>19367903</v>
      </c>
      <c r="O17" s="141">
        <v>4067259.58</v>
      </c>
      <c r="P17" s="138">
        <f t="shared" si="5"/>
        <v>1</v>
      </c>
      <c r="Q17" s="102" t="s">
        <v>236</v>
      </c>
    </row>
    <row r="18" spans="1:17" ht="30" x14ac:dyDescent="0.25">
      <c r="A18" s="503"/>
      <c r="B18" s="503"/>
      <c r="C18" s="493"/>
      <c r="D18" s="493"/>
      <c r="E18" s="493"/>
      <c r="F18" s="493"/>
      <c r="G18" s="496"/>
      <c r="H18" s="493"/>
      <c r="I18" s="493"/>
      <c r="J18" s="341" t="s">
        <v>171</v>
      </c>
      <c r="K18" s="142" t="s">
        <v>107</v>
      </c>
      <c r="L18" s="120">
        <v>0</v>
      </c>
      <c r="M18" s="120">
        <v>0</v>
      </c>
      <c r="N18" s="150">
        <v>0</v>
      </c>
      <c r="O18" s="151">
        <v>0</v>
      </c>
      <c r="P18" s="138">
        <v>0</v>
      </c>
      <c r="Q18" s="102" t="s">
        <v>175</v>
      </c>
    </row>
    <row r="19" spans="1:17" ht="30" x14ac:dyDescent="0.25">
      <c r="A19" s="499"/>
      <c r="B19" s="499"/>
      <c r="C19" s="494"/>
      <c r="D19" s="494"/>
      <c r="E19" s="494"/>
      <c r="F19" s="494"/>
      <c r="G19" s="497"/>
      <c r="H19" s="494"/>
      <c r="I19" s="494"/>
      <c r="J19" s="341" t="s">
        <v>171</v>
      </c>
      <c r="K19" s="142" t="s">
        <v>107</v>
      </c>
      <c r="L19" s="120">
        <v>0</v>
      </c>
      <c r="M19" s="120">
        <v>0</v>
      </c>
      <c r="N19" s="150">
        <v>0</v>
      </c>
      <c r="O19" s="151">
        <v>0</v>
      </c>
      <c r="P19" s="138">
        <v>0</v>
      </c>
      <c r="Q19" s="102" t="s">
        <v>176</v>
      </c>
    </row>
    <row r="20" spans="1:17" ht="128.44999999999999" customHeight="1" thickBot="1" x14ac:dyDescent="0.3">
      <c r="A20" s="238">
        <v>40</v>
      </c>
      <c r="B20" s="236" t="s">
        <v>129</v>
      </c>
      <c r="C20" s="239" t="s">
        <v>177</v>
      </c>
      <c r="D20" s="239" t="s">
        <v>155</v>
      </c>
      <c r="E20" s="351" t="s">
        <v>178</v>
      </c>
      <c r="F20" s="237" t="s">
        <v>179</v>
      </c>
      <c r="G20" s="345">
        <v>11405686.25</v>
      </c>
      <c r="H20" s="152" t="s">
        <v>180</v>
      </c>
      <c r="I20" s="152" t="s">
        <v>180</v>
      </c>
      <c r="J20" s="237" t="s">
        <v>145</v>
      </c>
      <c r="K20" s="142" t="s">
        <v>182</v>
      </c>
      <c r="L20" s="240">
        <v>604924.37</v>
      </c>
      <c r="M20" s="131">
        <f>N20+O20</f>
        <v>604924.37</v>
      </c>
      <c r="N20" s="153">
        <v>604924.37</v>
      </c>
      <c r="O20" s="154">
        <v>0</v>
      </c>
      <c r="P20" s="138">
        <f>M20/L20</f>
        <v>1</v>
      </c>
      <c r="Q20" s="102" t="s">
        <v>288</v>
      </c>
    </row>
    <row r="21" spans="1:17" ht="32.25" customHeight="1" thickBot="1" x14ac:dyDescent="0.3">
      <c r="A21" s="500" t="s">
        <v>0</v>
      </c>
      <c r="B21" s="501"/>
      <c r="C21" s="501"/>
      <c r="D21" s="501"/>
      <c r="E21" s="501"/>
      <c r="F21" s="502"/>
      <c r="G21" s="155">
        <f>SUM(G6:G20)</f>
        <v>625944042.63999999</v>
      </c>
      <c r="H21" s="155"/>
      <c r="I21" s="156"/>
      <c r="J21" s="157"/>
      <c r="K21" s="158"/>
      <c r="L21" s="159">
        <f>SUM(L6:L20)</f>
        <v>125581365.29000001</v>
      </c>
      <c r="M21" s="159">
        <f>SUM(M6:M20)</f>
        <v>60634123.939999998</v>
      </c>
      <c r="N21" s="160">
        <f>SUM(N6:N20)</f>
        <v>45230146.839999996</v>
      </c>
      <c r="O21" s="161">
        <f>SUM(O6:O20)</f>
        <v>15403977.1</v>
      </c>
      <c r="P21" s="162">
        <f t="shared" si="5"/>
        <v>0.4828273987942403</v>
      </c>
      <c r="Q21" s="158" t="s">
        <v>119</v>
      </c>
    </row>
    <row r="22" spans="1:17" ht="28.5" customHeight="1" x14ac:dyDescent="0.25">
      <c r="A22" s="163"/>
      <c r="B22" s="164" t="s">
        <v>120</v>
      </c>
      <c r="C22" s="489" t="s">
        <v>121</v>
      </c>
      <c r="D22" s="489"/>
      <c r="E22" s="489"/>
      <c r="F22" s="489"/>
      <c r="G22" s="165"/>
      <c r="H22" s="165"/>
      <c r="I22" s="166"/>
      <c r="J22" s="166"/>
      <c r="K22" s="167"/>
      <c r="L22" s="168" t="s">
        <v>119</v>
      </c>
      <c r="M22" s="169" t="s">
        <v>119</v>
      </c>
      <c r="N22" s="170">
        <f>N6+N8+N11+N12+N16+N20</f>
        <v>19929572.84</v>
      </c>
      <c r="O22" s="171" t="s">
        <v>119</v>
      </c>
      <c r="P22" s="172" t="s">
        <v>119</v>
      </c>
      <c r="Q22" s="173" t="s">
        <v>119</v>
      </c>
    </row>
    <row r="23" spans="1:17" ht="27" customHeight="1" x14ac:dyDescent="0.25">
      <c r="A23" s="163"/>
      <c r="B23" s="174" t="s">
        <v>120</v>
      </c>
      <c r="C23" s="490" t="s">
        <v>183</v>
      </c>
      <c r="D23" s="490"/>
      <c r="E23" s="490"/>
      <c r="F23" s="490"/>
      <c r="G23" s="490"/>
      <c r="H23" s="490"/>
      <c r="I23" s="490"/>
      <c r="J23" s="490"/>
      <c r="K23" s="491"/>
      <c r="L23" s="175" t="s">
        <v>119</v>
      </c>
      <c r="M23" s="176" t="s">
        <v>119</v>
      </c>
      <c r="N23" s="177">
        <f>N17+N14</f>
        <v>25300574</v>
      </c>
      <c r="O23" s="178">
        <f>O21</f>
        <v>15403977.1</v>
      </c>
      <c r="P23" s="179" t="s">
        <v>119</v>
      </c>
      <c r="Q23" s="180" t="s">
        <v>119</v>
      </c>
    </row>
    <row r="24" spans="1:17" x14ac:dyDescent="0.25">
      <c r="A24" s="181"/>
      <c r="B24" s="182"/>
      <c r="C24" s="83"/>
      <c r="D24" s="83"/>
      <c r="E24" s="183"/>
      <c r="F24" s="184"/>
      <c r="G24" s="184"/>
      <c r="H24" s="184"/>
      <c r="I24" s="184"/>
      <c r="J24" s="184"/>
      <c r="K24" s="184"/>
      <c r="L24" s="184"/>
      <c r="M24" s="184"/>
      <c r="N24" s="185"/>
      <c r="O24" s="83"/>
      <c r="P24" s="83"/>
    </row>
    <row r="25" spans="1:17" x14ac:dyDescent="0.25">
      <c r="A25" s="181"/>
      <c r="B25" s="186"/>
      <c r="C25" s="187"/>
      <c r="D25" s="187"/>
      <c r="E25" s="86"/>
      <c r="F25" s="188"/>
      <c r="G25" s="188"/>
      <c r="H25" s="188"/>
      <c r="I25" s="188"/>
      <c r="J25" s="188"/>
      <c r="K25" s="188"/>
      <c r="L25" s="188"/>
      <c r="M25" s="189"/>
      <c r="N25" s="190"/>
      <c r="O25" s="191"/>
      <c r="P25" s="83"/>
    </row>
    <row r="26" spans="1:17" x14ac:dyDescent="0.25">
      <c r="A26" s="181"/>
      <c r="B26" s="186"/>
      <c r="C26" s="187"/>
      <c r="D26" s="187"/>
      <c r="E26" s="86"/>
      <c r="F26" s="188"/>
      <c r="G26" s="188"/>
      <c r="H26" s="188"/>
      <c r="I26" s="188"/>
      <c r="J26" s="188"/>
      <c r="K26" s="188"/>
      <c r="L26" s="192"/>
      <c r="M26" s="189"/>
      <c r="N26" s="190"/>
      <c r="O26" s="191"/>
      <c r="P26" s="193"/>
    </row>
    <row r="27" spans="1:17" x14ac:dyDescent="0.25">
      <c r="A27" s="66"/>
      <c r="B27" s="67"/>
      <c r="C27" s="67"/>
      <c r="D27" s="67"/>
      <c r="E27" s="67"/>
      <c r="F27" s="194"/>
      <c r="G27" s="194"/>
      <c r="H27" s="194"/>
      <c r="I27" s="194"/>
      <c r="J27" s="194"/>
      <c r="K27" s="194"/>
      <c r="L27" s="411"/>
      <c r="M27" s="195"/>
      <c r="N27" s="196"/>
      <c r="O27" s="196"/>
      <c r="P27" s="197"/>
      <c r="Q27" s="198"/>
    </row>
    <row r="28" spans="1:17" x14ac:dyDescent="0.25">
      <c r="A28" s="66"/>
      <c r="B28" s="67"/>
      <c r="C28" s="67"/>
      <c r="D28" s="67"/>
      <c r="E28" s="67"/>
      <c r="F28" s="194"/>
      <c r="G28" s="194"/>
      <c r="H28" s="194"/>
      <c r="I28" s="194"/>
      <c r="J28" s="194"/>
      <c r="K28" s="194"/>
      <c r="L28" s="194"/>
      <c r="M28" s="194"/>
      <c r="N28" s="74"/>
      <c r="O28" s="74"/>
      <c r="P28" s="197"/>
      <c r="Q28" s="198"/>
    </row>
    <row r="29" spans="1:17" x14ac:dyDescent="0.25">
      <c r="A29" s="66"/>
      <c r="B29" s="67"/>
      <c r="C29" s="67"/>
      <c r="D29" s="67"/>
      <c r="E29" s="67"/>
      <c r="F29" s="194"/>
      <c r="G29" s="194"/>
      <c r="H29" s="194"/>
      <c r="I29" s="194"/>
      <c r="J29" s="194"/>
      <c r="K29" s="194"/>
      <c r="L29" s="194"/>
      <c r="M29" s="194"/>
      <c r="N29" s="74"/>
      <c r="O29" s="74"/>
      <c r="P29" s="74"/>
    </row>
    <row r="30" spans="1:17" x14ac:dyDescent="0.25">
      <c r="A30" s="66"/>
      <c r="B30" s="91"/>
      <c r="C30" s="91"/>
      <c r="D30" s="91"/>
      <c r="E30" s="91"/>
      <c r="F30" s="199"/>
      <c r="G30" s="199"/>
      <c r="H30" s="199"/>
      <c r="I30" s="199"/>
      <c r="J30" s="199"/>
      <c r="K30" s="199"/>
      <c r="L30" s="199"/>
      <c r="M30" s="199"/>
      <c r="N30" s="103"/>
      <c r="O30" s="22"/>
      <c r="P30" s="22"/>
    </row>
    <row r="31" spans="1:17" x14ac:dyDescent="0.25">
      <c r="A31" s="66"/>
      <c r="F31" s="92"/>
      <c r="G31" s="92"/>
      <c r="H31" s="92"/>
      <c r="I31" s="92"/>
      <c r="J31" s="92"/>
      <c r="K31" s="92"/>
      <c r="L31" s="92"/>
      <c r="M31" s="92"/>
      <c r="N31" s="22"/>
      <c r="O31" s="22"/>
      <c r="P31" s="22"/>
    </row>
    <row r="32" spans="1:17" x14ac:dyDescent="0.25">
      <c r="A32" s="66"/>
      <c r="F32" s="92"/>
      <c r="G32" s="92"/>
      <c r="H32" s="92"/>
      <c r="I32" s="92"/>
      <c r="J32" s="92"/>
      <c r="K32" s="92"/>
      <c r="L32" s="92"/>
      <c r="M32" s="92"/>
      <c r="N32" s="22"/>
      <c r="O32" s="22"/>
      <c r="P32" s="22"/>
    </row>
    <row r="33" spans="1:16" x14ac:dyDescent="0.25">
      <c r="A33" s="66"/>
      <c r="F33" s="92"/>
      <c r="G33" s="92"/>
      <c r="H33" s="92"/>
      <c r="I33" s="92"/>
      <c r="J33" s="92"/>
      <c r="K33" s="92"/>
      <c r="L33" s="92"/>
      <c r="M33" s="92"/>
      <c r="N33" s="22"/>
      <c r="O33" s="22"/>
      <c r="P33" s="22"/>
    </row>
    <row r="34" spans="1:16" x14ac:dyDescent="0.25">
      <c r="A34" s="66"/>
      <c r="F34" s="92"/>
      <c r="G34" s="92"/>
      <c r="H34" s="92"/>
      <c r="I34" s="92"/>
      <c r="J34" s="92"/>
      <c r="K34" s="92"/>
      <c r="L34" s="92"/>
      <c r="M34" s="92"/>
      <c r="N34" s="22"/>
      <c r="O34" s="22"/>
      <c r="P34" s="22"/>
    </row>
    <row r="35" spans="1:16" x14ac:dyDescent="0.25">
      <c r="A35" s="66"/>
      <c r="F35" s="92"/>
      <c r="G35" s="92"/>
      <c r="H35" s="92"/>
      <c r="I35" s="92"/>
      <c r="J35" s="92"/>
      <c r="K35" s="92"/>
      <c r="L35" s="92"/>
      <c r="M35" s="92"/>
      <c r="N35" s="22"/>
      <c r="O35" s="22"/>
      <c r="P35" s="22"/>
    </row>
    <row r="36" spans="1:16" x14ac:dyDescent="0.25">
      <c r="A36" s="66"/>
      <c r="F36" s="92"/>
      <c r="G36" s="92"/>
      <c r="H36" s="92"/>
      <c r="I36" s="92"/>
      <c r="J36" s="92"/>
      <c r="K36" s="92"/>
      <c r="L36" s="92"/>
      <c r="M36" s="92"/>
      <c r="N36" s="22"/>
      <c r="O36" s="22"/>
      <c r="P36" s="22"/>
    </row>
    <row r="37" spans="1:16" x14ac:dyDescent="0.25">
      <c r="A37" s="66"/>
      <c r="F37" s="92"/>
      <c r="G37" s="92"/>
      <c r="H37" s="92"/>
      <c r="I37" s="92"/>
      <c r="J37" s="92"/>
      <c r="K37" s="92"/>
      <c r="L37" s="92"/>
      <c r="M37" s="92"/>
      <c r="N37" s="22"/>
      <c r="O37" s="22"/>
      <c r="P37" s="22"/>
    </row>
    <row r="38" spans="1:16" x14ac:dyDescent="0.25">
      <c r="A38" s="66"/>
      <c r="F38" s="92"/>
      <c r="G38" s="92"/>
      <c r="H38" s="92"/>
      <c r="I38" s="92"/>
      <c r="J38" s="92"/>
      <c r="K38" s="92"/>
      <c r="L38" s="92"/>
      <c r="M38" s="92"/>
      <c r="N38" s="22"/>
      <c r="O38" s="22"/>
      <c r="P38" s="22"/>
    </row>
    <row r="39" spans="1:16" x14ac:dyDescent="0.25">
      <c r="A39" s="66"/>
      <c r="F39" s="92"/>
      <c r="G39" s="92"/>
      <c r="H39" s="92"/>
      <c r="I39" s="92"/>
      <c r="J39" s="92"/>
      <c r="K39" s="92"/>
      <c r="L39" s="92"/>
      <c r="M39" s="92"/>
      <c r="N39" s="22"/>
      <c r="O39" s="22"/>
      <c r="P39" s="22"/>
    </row>
    <row r="40" spans="1:16" x14ac:dyDescent="0.25">
      <c r="A40" s="66"/>
      <c r="F40" s="92"/>
      <c r="G40" s="92"/>
      <c r="H40" s="92"/>
      <c r="I40" s="92"/>
      <c r="J40" s="92"/>
      <c r="K40" s="92"/>
      <c r="L40" s="92"/>
      <c r="M40" s="92"/>
      <c r="N40" s="22"/>
      <c r="O40" s="22"/>
      <c r="P40" s="22"/>
    </row>
    <row r="41" spans="1:16" x14ac:dyDescent="0.25">
      <c r="A41" s="66"/>
      <c r="F41" s="92"/>
      <c r="G41" s="92"/>
      <c r="H41" s="92"/>
      <c r="I41" s="92"/>
      <c r="J41" s="92"/>
      <c r="K41" s="92"/>
      <c r="L41" s="92"/>
      <c r="M41" s="92"/>
      <c r="N41" s="22"/>
      <c r="O41" s="22"/>
      <c r="P41" s="22"/>
    </row>
    <row r="42" spans="1:16" x14ac:dyDescent="0.25">
      <c r="A42" s="66"/>
      <c r="F42" s="92"/>
      <c r="G42" s="92"/>
      <c r="H42" s="92"/>
      <c r="I42" s="92"/>
      <c r="J42" s="92"/>
      <c r="K42" s="92"/>
      <c r="L42" s="92"/>
      <c r="M42" s="92"/>
      <c r="N42" s="22"/>
      <c r="O42" s="22"/>
      <c r="P42" s="22"/>
    </row>
    <row r="43" spans="1:16" x14ac:dyDescent="0.25">
      <c r="A43" s="66"/>
      <c r="F43" s="92"/>
      <c r="G43" s="92"/>
      <c r="H43" s="92"/>
      <c r="I43" s="92"/>
      <c r="J43" s="92"/>
      <c r="K43" s="92"/>
      <c r="L43" s="92"/>
      <c r="M43" s="92"/>
      <c r="N43" s="22"/>
      <c r="O43" s="22"/>
      <c r="P43" s="22"/>
    </row>
    <row r="44" spans="1:16" x14ac:dyDescent="0.25">
      <c r="A44" s="66"/>
      <c r="F44" s="92"/>
      <c r="G44" s="92"/>
      <c r="H44" s="92"/>
      <c r="I44" s="92"/>
      <c r="J44" s="92"/>
      <c r="K44" s="92"/>
      <c r="L44" s="92"/>
      <c r="M44" s="92"/>
      <c r="N44" s="22"/>
      <c r="O44" s="22"/>
      <c r="P44" s="22"/>
    </row>
    <row r="45" spans="1:16" x14ac:dyDescent="0.25">
      <c r="A45" s="66"/>
      <c r="F45" s="92"/>
      <c r="G45" s="92"/>
      <c r="H45" s="92"/>
      <c r="I45" s="92"/>
      <c r="J45" s="92"/>
      <c r="K45" s="92"/>
      <c r="L45" s="92"/>
      <c r="M45" s="92"/>
      <c r="N45" s="22"/>
      <c r="O45" s="22"/>
      <c r="P45" s="22"/>
    </row>
    <row r="46" spans="1:16" x14ac:dyDescent="0.25">
      <c r="A46" s="66"/>
      <c r="F46" s="92"/>
      <c r="G46" s="92"/>
      <c r="H46" s="92"/>
      <c r="I46" s="92"/>
      <c r="J46" s="92"/>
      <c r="K46" s="92"/>
      <c r="L46" s="92"/>
      <c r="M46" s="92"/>
      <c r="N46" s="22"/>
      <c r="O46" s="22"/>
      <c r="P46" s="22"/>
    </row>
    <row r="47" spans="1:16" x14ac:dyDescent="0.25">
      <c r="A47" s="66"/>
      <c r="F47" s="92"/>
      <c r="G47" s="92"/>
      <c r="H47" s="92"/>
      <c r="I47" s="92"/>
      <c r="J47" s="92"/>
      <c r="K47" s="92"/>
      <c r="L47" s="92"/>
      <c r="M47" s="92"/>
      <c r="N47" s="22"/>
      <c r="O47" s="22"/>
      <c r="P47" s="22"/>
    </row>
    <row r="48" spans="1:16" x14ac:dyDescent="0.25">
      <c r="A48" s="66"/>
      <c r="F48" s="92"/>
      <c r="G48" s="92"/>
      <c r="H48" s="92"/>
      <c r="I48" s="92"/>
      <c r="J48" s="92"/>
      <c r="K48" s="92"/>
      <c r="L48" s="92"/>
      <c r="M48" s="92"/>
      <c r="N48" s="22"/>
      <c r="O48" s="22"/>
      <c r="P48" s="22"/>
    </row>
    <row r="49" spans="1:16" x14ac:dyDescent="0.25">
      <c r="A49" s="66"/>
      <c r="F49" s="92"/>
      <c r="G49" s="92"/>
      <c r="H49" s="92"/>
      <c r="I49" s="92"/>
      <c r="J49" s="92"/>
      <c r="K49" s="92"/>
      <c r="L49" s="92"/>
      <c r="M49" s="92"/>
      <c r="N49" s="22"/>
      <c r="O49" s="22"/>
      <c r="P49" s="22"/>
    </row>
    <row r="50" spans="1:16" x14ac:dyDescent="0.25">
      <c r="A50" s="66"/>
      <c r="F50" s="92"/>
      <c r="G50" s="92"/>
      <c r="H50" s="92"/>
      <c r="I50" s="92"/>
      <c r="J50" s="92"/>
      <c r="K50" s="92"/>
      <c r="L50" s="92"/>
      <c r="M50" s="92"/>
      <c r="N50" s="22"/>
      <c r="O50" s="22"/>
      <c r="P50" s="22"/>
    </row>
    <row r="51" spans="1:16" x14ac:dyDescent="0.25">
      <c r="A51" s="66"/>
      <c r="F51" s="92"/>
      <c r="G51" s="92"/>
      <c r="H51" s="92"/>
      <c r="I51" s="92"/>
      <c r="J51" s="92"/>
      <c r="K51" s="92"/>
      <c r="L51" s="92"/>
      <c r="M51" s="92"/>
      <c r="N51" s="22"/>
      <c r="O51" s="22"/>
      <c r="P51" s="22"/>
    </row>
    <row r="52" spans="1:16" x14ac:dyDescent="0.25">
      <c r="A52" s="66"/>
      <c r="F52" s="92"/>
      <c r="G52" s="92"/>
      <c r="H52" s="92"/>
      <c r="I52" s="92"/>
      <c r="J52" s="92"/>
      <c r="K52" s="92"/>
      <c r="L52" s="92"/>
      <c r="M52" s="92"/>
      <c r="N52" s="22"/>
      <c r="O52" s="22"/>
      <c r="P52" s="22"/>
    </row>
    <row r="53" spans="1:16" x14ac:dyDescent="0.25">
      <c r="A53" s="66"/>
      <c r="F53" s="92"/>
      <c r="G53" s="92"/>
      <c r="H53" s="92"/>
      <c r="I53" s="92"/>
      <c r="J53" s="92"/>
      <c r="K53" s="92"/>
      <c r="L53" s="92"/>
      <c r="M53" s="92"/>
      <c r="N53" s="22"/>
      <c r="O53" s="22"/>
      <c r="P53" s="22"/>
    </row>
    <row r="54" spans="1:16" x14ac:dyDescent="0.25">
      <c r="A54" s="66"/>
      <c r="F54" s="92"/>
      <c r="G54" s="92"/>
      <c r="H54" s="92"/>
      <c r="I54" s="92"/>
      <c r="J54" s="92"/>
      <c r="K54" s="92"/>
      <c r="L54" s="92"/>
      <c r="M54" s="92"/>
      <c r="N54" s="22"/>
      <c r="O54" s="22"/>
      <c r="P54" s="22"/>
    </row>
    <row r="55" spans="1:16" x14ac:dyDescent="0.25">
      <c r="A55" s="66"/>
      <c r="F55" s="92"/>
      <c r="G55" s="92"/>
      <c r="H55" s="92"/>
      <c r="I55" s="92"/>
      <c r="J55" s="92"/>
      <c r="K55" s="92"/>
      <c r="L55" s="92"/>
      <c r="M55" s="92"/>
      <c r="N55" s="22"/>
      <c r="O55" s="22"/>
      <c r="P55" s="22"/>
    </row>
    <row r="56" spans="1:16" x14ac:dyDescent="0.25">
      <c r="A56" s="66"/>
      <c r="F56" s="92"/>
      <c r="G56" s="92"/>
      <c r="H56" s="92"/>
      <c r="I56" s="92"/>
      <c r="J56" s="92"/>
      <c r="K56" s="92"/>
      <c r="L56" s="92"/>
      <c r="M56" s="92"/>
      <c r="N56" s="22"/>
      <c r="O56" s="22"/>
      <c r="P56" s="22"/>
    </row>
    <row r="57" spans="1:16" x14ac:dyDescent="0.25">
      <c r="A57" s="66"/>
      <c r="F57" s="92"/>
      <c r="G57" s="92"/>
      <c r="H57" s="92"/>
      <c r="I57" s="92"/>
      <c r="J57" s="92"/>
      <c r="K57" s="92"/>
      <c r="L57" s="92"/>
      <c r="M57" s="92"/>
      <c r="N57" s="22"/>
      <c r="O57" s="22"/>
      <c r="P57" s="22"/>
    </row>
    <row r="58" spans="1:16" x14ac:dyDescent="0.25">
      <c r="A58" s="66"/>
      <c r="F58" s="92"/>
      <c r="G58" s="92"/>
      <c r="H58" s="92"/>
      <c r="I58" s="92"/>
      <c r="J58" s="92"/>
      <c r="K58" s="92"/>
      <c r="L58" s="92"/>
      <c r="M58" s="92"/>
      <c r="N58" s="22"/>
      <c r="O58" s="22"/>
      <c r="P58" s="22"/>
    </row>
    <row r="59" spans="1:16" x14ac:dyDescent="0.25">
      <c r="A59" s="66"/>
      <c r="F59" s="92"/>
      <c r="G59" s="92"/>
      <c r="H59" s="92"/>
      <c r="I59" s="92"/>
      <c r="J59" s="92"/>
      <c r="K59" s="92"/>
      <c r="L59" s="92"/>
      <c r="M59" s="92"/>
      <c r="N59" s="22"/>
      <c r="O59" s="22"/>
      <c r="P59" s="22"/>
    </row>
    <row r="60" spans="1:16" x14ac:dyDescent="0.25">
      <c r="A60" s="66"/>
      <c r="F60" s="92"/>
      <c r="G60" s="92"/>
      <c r="H60" s="92"/>
      <c r="I60" s="92"/>
      <c r="J60" s="92"/>
      <c r="K60" s="92"/>
      <c r="L60" s="92"/>
      <c r="M60" s="92"/>
      <c r="N60" s="22"/>
      <c r="O60" s="22"/>
      <c r="P60" s="22"/>
    </row>
    <row r="61" spans="1:16" x14ac:dyDescent="0.25">
      <c r="A61" s="72"/>
      <c r="F61" s="92"/>
      <c r="G61" s="92"/>
      <c r="H61" s="92"/>
      <c r="I61" s="92"/>
      <c r="J61" s="92"/>
      <c r="K61" s="92"/>
      <c r="L61" s="92"/>
      <c r="M61" s="92"/>
      <c r="N61" s="22"/>
      <c r="O61" s="22"/>
      <c r="P61" s="22"/>
    </row>
    <row r="62" spans="1:16" x14ac:dyDescent="0.25">
      <c r="A62" s="72"/>
      <c r="F62" s="92"/>
      <c r="G62" s="92"/>
      <c r="H62" s="92"/>
      <c r="I62" s="92"/>
      <c r="J62" s="92"/>
      <c r="K62" s="92"/>
      <c r="L62" s="92"/>
      <c r="M62" s="92"/>
      <c r="N62" s="22"/>
      <c r="O62" s="22"/>
      <c r="P62" s="22"/>
    </row>
    <row r="63" spans="1:16" x14ac:dyDescent="0.25">
      <c r="A63" s="72"/>
      <c r="F63" s="92"/>
      <c r="G63" s="92"/>
      <c r="H63" s="92"/>
      <c r="I63" s="92"/>
      <c r="J63" s="92"/>
      <c r="K63" s="92"/>
      <c r="L63" s="92"/>
      <c r="M63" s="92"/>
      <c r="N63" s="22"/>
      <c r="O63" s="22"/>
      <c r="P63" s="22"/>
    </row>
    <row r="64" spans="1:16" x14ac:dyDescent="0.25">
      <c r="A64" s="72"/>
      <c r="F64" s="92"/>
      <c r="G64" s="92"/>
      <c r="H64" s="92"/>
      <c r="I64" s="92"/>
      <c r="J64" s="92"/>
      <c r="K64" s="92"/>
      <c r="L64" s="92"/>
      <c r="M64" s="92"/>
      <c r="N64" s="22"/>
      <c r="O64" s="22"/>
      <c r="P64" s="22"/>
    </row>
    <row r="65" spans="6:16" x14ac:dyDescent="0.25">
      <c r="F65" s="92"/>
      <c r="G65" s="92"/>
      <c r="H65" s="92"/>
      <c r="I65" s="92"/>
      <c r="J65" s="92"/>
      <c r="K65" s="92"/>
      <c r="L65" s="92"/>
      <c r="M65" s="92"/>
      <c r="N65" s="22"/>
      <c r="O65" s="22"/>
      <c r="P65" s="22"/>
    </row>
    <row r="66" spans="6:16" x14ac:dyDescent="0.25">
      <c r="F66" s="92"/>
      <c r="G66" s="92"/>
      <c r="H66" s="92"/>
      <c r="I66" s="92"/>
      <c r="J66" s="92"/>
      <c r="K66" s="92"/>
      <c r="L66" s="92"/>
      <c r="M66" s="92"/>
      <c r="N66" s="22"/>
      <c r="O66" s="22"/>
      <c r="P66" s="22"/>
    </row>
    <row r="67" spans="6:16" x14ac:dyDescent="0.25">
      <c r="F67" s="92"/>
      <c r="G67" s="92"/>
      <c r="H67" s="92"/>
      <c r="I67" s="92"/>
      <c r="J67" s="92"/>
      <c r="K67" s="92"/>
      <c r="L67" s="92"/>
      <c r="M67" s="92"/>
      <c r="N67" s="22"/>
      <c r="O67" s="22"/>
      <c r="P67" s="22"/>
    </row>
    <row r="68" spans="6:16" x14ac:dyDescent="0.25">
      <c r="F68" s="92"/>
      <c r="G68" s="92"/>
      <c r="H68" s="92"/>
      <c r="I68" s="92"/>
      <c r="J68" s="92"/>
      <c r="K68" s="92"/>
      <c r="L68" s="92"/>
      <c r="M68" s="92"/>
      <c r="N68" s="22"/>
      <c r="O68" s="22"/>
      <c r="P68" s="22"/>
    </row>
    <row r="69" spans="6:16" x14ac:dyDescent="0.25">
      <c r="F69" s="92"/>
      <c r="G69" s="92"/>
      <c r="H69" s="92"/>
      <c r="I69" s="92"/>
      <c r="J69" s="92"/>
      <c r="K69" s="92"/>
      <c r="L69" s="92"/>
      <c r="M69" s="92"/>
      <c r="N69" s="22"/>
      <c r="O69" s="22"/>
      <c r="P69" s="22"/>
    </row>
    <row r="70" spans="6:16" x14ac:dyDescent="0.25">
      <c r="F70" s="92"/>
      <c r="G70" s="92"/>
      <c r="H70" s="92"/>
      <c r="I70" s="92"/>
      <c r="J70" s="92"/>
      <c r="K70" s="92"/>
      <c r="L70" s="92"/>
      <c r="M70" s="92"/>
      <c r="N70" s="22"/>
      <c r="O70" s="22"/>
      <c r="P70" s="22"/>
    </row>
    <row r="71" spans="6:16" x14ac:dyDescent="0.25">
      <c r="F71" s="92"/>
      <c r="G71" s="92"/>
      <c r="H71" s="92"/>
      <c r="I71" s="92"/>
      <c r="J71" s="92"/>
      <c r="K71" s="92"/>
      <c r="L71" s="92"/>
      <c r="M71" s="92"/>
      <c r="N71" s="22"/>
      <c r="O71" s="22"/>
      <c r="P71" s="22"/>
    </row>
    <row r="72" spans="6:16" x14ac:dyDescent="0.25">
      <c r="F72" s="92"/>
      <c r="G72" s="92"/>
      <c r="H72" s="92"/>
      <c r="I72" s="92"/>
      <c r="J72" s="92"/>
      <c r="K72" s="92"/>
      <c r="L72" s="92"/>
      <c r="M72" s="92"/>
      <c r="N72" s="22"/>
      <c r="O72" s="22"/>
      <c r="P72" s="22"/>
    </row>
    <row r="73" spans="6:16" x14ac:dyDescent="0.25">
      <c r="F73" s="92"/>
      <c r="G73" s="92"/>
      <c r="H73" s="92"/>
      <c r="I73" s="92"/>
      <c r="J73" s="92"/>
      <c r="K73" s="92"/>
      <c r="L73" s="92"/>
      <c r="M73" s="92"/>
      <c r="N73" s="22"/>
      <c r="O73" s="22"/>
      <c r="P73" s="22"/>
    </row>
    <row r="74" spans="6:16" x14ac:dyDescent="0.25">
      <c r="F74" s="92"/>
      <c r="G74" s="92"/>
      <c r="H74" s="92"/>
      <c r="I74" s="92"/>
      <c r="J74" s="92"/>
      <c r="K74" s="92"/>
      <c r="L74" s="92"/>
      <c r="M74" s="92"/>
      <c r="N74" s="22"/>
      <c r="O74" s="22"/>
      <c r="P74" s="22"/>
    </row>
    <row r="75" spans="6:16" x14ac:dyDescent="0.25">
      <c r="F75" s="92"/>
      <c r="G75" s="92"/>
      <c r="H75" s="92"/>
      <c r="I75" s="92"/>
      <c r="J75" s="92"/>
      <c r="K75" s="92"/>
      <c r="L75" s="92"/>
      <c r="M75" s="92"/>
    </row>
    <row r="76" spans="6:16" x14ac:dyDescent="0.25">
      <c r="F76" s="92"/>
      <c r="G76" s="92"/>
      <c r="H76" s="92"/>
      <c r="I76" s="92"/>
      <c r="J76" s="92"/>
      <c r="K76" s="92"/>
      <c r="L76" s="92"/>
      <c r="M76" s="92"/>
    </row>
    <row r="77" spans="6:16" x14ac:dyDescent="0.25">
      <c r="F77" s="92"/>
      <c r="G77" s="92"/>
      <c r="H77" s="92"/>
      <c r="I77" s="92"/>
      <c r="J77" s="92"/>
      <c r="K77" s="92"/>
      <c r="L77" s="92"/>
      <c r="M77" s="92"/>
    </row>
    <row r="78" spans="6:16" x14ac:dyDescent="0.25">
      <c r="F78" s="92"/>
      <c r="G78" s="92"/>
      <c r="H78" s="92"/>
      <c r="I78" s="92"/>
      <c r="J78" s="92"/>
      <c r="K78" s="92"/>
      <c r="L78" s="92"/>
      <c r="M78" s="92"/>
    </row>
    <row r="79" spans="6:16" x14ac:dyDescent="0.25">
      <c r="F79" s="92"/>
      <c r="G79" s="92"/>
      <c r="H79" s="92"/>
      <c r="I79" s="92"/>
      <c r="J79" s="92"/>
      <c r="K79" s="92"/>
      <c r="L79" s="92"/>
      <c r="M79" s="92"/>
    </row>
    <row r="80" spans="6:16" x14ac:dyDescent="0.25">
      <c r="F80" s="92"/>
      <c r="G80" s="92"/>
      <c r="H80" s="92"/>
      <c r="I80" s="92"/>
      <c r="J80" s="92"/>
      <c r="K80" s="92"/>
      <c r="L80" s="92"/>
      <c r="M80" s="92"/>
    </row>
    <row r="81" spans="6:13" x14ac:dyDescent="0.25">
      <c r="F81" s="92"/>
      <c r="G81" s="92"/>
      <c r="H81" s="92"/>
      <c r="I81" s="92"/>
      <c r="J81" s="92"/>
      <c r="K81" s="92"/>
      <c r="L81" s="92"/>
      <c r="M81" s="92"/>
    </row>
  </sheetData>
  <autoFilter ref="A5:Q23"/>
  <mergeCells count="79">
    <mergeCell ref="Q6:Q7"/>
    <mergeCell ref="K6:K7"/>
    <mergeCell ref="J6:J7"/>
    <mergeCell ref="I6:I7"/>
    <mergeCell ref="H6:H7"/>
    <mergeCell ref="L6:L7"/>
    <mergeCell ref="M6:M7"/>
    <mergeCell ref="N6:N7"/>
    <mergeCell ref="O6:O7"/>
    <mergeCell ref="P6:P7"/>
    <mergeCell ref="Q3:Q4"/>
    <mergeCell ref="G3:G4"/>
    <mergeCell ref="H3:H4"/>
    <mergeCell ref="I3:I4"/>
    <mergeCell ref="J3:J4"/>
    <mergeCell ref="K3:K4"/>
    <mergeCell ref="L3:L4"/>
    <mergeCell ref="M3:O3"/>
    <mergeCell ref="P3:P4"/>
    <mergeCell ref="G9:G10"/>
    <mergeCell ref="H9:H10"/>
    <mergeCell ref="I9:I10"/>
    <mergeCell ref="G6:G7"/>
    <mergeCell ref="E9:E10"/>
    <mergeCell ref="F9:F10"/>
    <mergeCell ref="E6:E7"/>
    <mergeCell ref="D9:D10"/>
    <mergeCell ref="A12:A13"/>
    <mergeCell ref="B9:B10"/>
    <mergeCell ref="C9:C10"/>
    <mergeCell ref="F3:F4"/>
    <mergeCell ref="F6:F7"/>
    <mergeCell ref="A9:A10"/>
    <mergeCell ref="A3:A4"/>
    <mergeCell ref="B3:B4"/>
    <mergeCell ref="C3:C4"/>
    <mergeCell ref="D3:D4"/>
    <mergeCell ref="E3:E4"/>
    <mergeCell ref="A6:A7"/>
    <mergeCell ref="B6:B7"/>
    <mergeCell ref="C6:C7"/>
    <mergeCell ref="D6:D7"/>
    <mergeCell ref="G14:G15"/>
    <mergeCell ref="H14:H15"/>
    <mergeCell ref="I14:I15"/>
    <mergeCell ref="E14:E15"/>
    <mergeCell ref="A21:F21"/>
    <mergeCell ref="A16:A19"/>
    <mergeCell ref="C16:C19"/>
    <mergeCell ref="B16:B19"/>
    <mergeCell ref="D16:D19"/>
    <mergeCell ref="F14:F15"/>
    <mergeCell ref="A14:A15"/>
    <mergeCell ref="B14:B15"/>
    <mergeCell ref="C14:C15"/>
    <mergeCell ref="D14:D15"/>
    <mergeCell ref="C22:F22"/>
    <mergeCell ref="C23:K23"/>
    <mergeCell ref="F16:F19"/>
    <mergeCell ref="G16:G19"/>
    <mergeCell ref="H16:H19"/>
    <mergeCell ref="I16:I19"/>
    <mergeCell ref="E16:E19"/>
    <mergeCell ref="Q12:Q13"/>
    <mergeCell ref="B12:B13"/>
    <mergeCell ref="C12:C13"/>
    <mergeCell ref="D12:D13"/>
    <mergeCell ref="E12:E13"/>
    <mergeCell ref="F12:F13"/>
    <mergeCell ref="H12:H13"/>
    <mergeCell ref="I12:I13"/>
    <mergeCell ref="J12:J13"/>
    <mergeCell ref="K12:K13"/>
    <mergeCell ref="G12:G13"/>
    <mergeCell ref="L12:L13"/>
    <mergeCell ref="M12:M13"/>
    <mergeCell ref="N12:N13"/>
    <mergeCell ref="O12:O13"/>
    <mergeCell ref="P12:P13"/>
  </mergeCells>
  <pageMargins left="0.23622047244094491" right="0.23622047244094491" top="0.35433070866141736" bottom="0.55118110236220474" header="0.31496062992125984" footer="0.31496062992125984"/>
  <pageSetup paperSize="8" scale="60" fitToHeight="0" orientation="landscape" horizontalDpi="4294967293" verticalDpi="4294967293" r:id="rId1"/>
  <headerFooter>
    <oddFooter xml:space="preserve">&amp;CStránka &amp;P z &amp;N&amp;R&amp;12Zpracoval odbor finanční, stav k 1. 10. 2021
</oddFooter>
  </headerFooter>
  <colBreaks count="1" manualBreakCount="1">
    <brk id="16"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BX112"/>
  <sheetViews>
    <sheetView topLeftCell="A46" zoomScale="55" zoomScaleNormal="55" zoomScaleSheetLayoutView="39" zoomScalePageLayoutView="55" workbookViewId="0">
      <selection activeCell="K56" sqref="K56"/>
    </sheetView>
  </sheetViews>
  <sheetFormatPr defaultRowHeight="15" x14ac:dyDescent="0.25"/>
  <cols>
    <col min="1" max="1" width="4.7109375" customWidth="1"/>
    <col min="2" max="2" width="14.140625" customWidth="1"/>
    <col min="3" max="3" width="23.42578125" style="78" customWidth="1"/>
    <col min="4" max="4" width="17.28515625" style="78" customWidth="1"/>
    <col min="5" max="5" width="11.7109375" style="78" customWidth="1"/>
    <col min="6" max="6" width="8.7109375" style="78" customWidth="1"/>
    <col min="7" max="7" width="18.7109375" style="79" customWidth="1"/>
    <col min="8" max="8" width="13.85546875" style="80" customWidth="1"/>
    <col min="9" max="9" width="13.42578125" customWidth="1"/>
    <col min="10" max="10" width="15.140625" customWidth="1"/>
    <col min="11" max="11" width="40.7109375" customWidth="1"/>
    <col min="12" max="12" width="20.42578125" customWidth="1"/>
    <col min="13" max="13" width="17.85546875" customWidth="1"/>
    <col min="14" max="14" width="16.7109375" customWidth="1"/>
    <col min="15" max="15" width="15.42578125" customWidth="1"/>
    <col min="16" max="16" width="14.28515625" customWidth="1"/>
    <col min="17" max="17" width="72.85546875" customWidth="1"/>
    <col min="18" max="18" width="5.5703125" customWidth="1"/>
    <col min="19" max="19" width="13" bestFit="1" customWidth="1"/>
    <col min="20" max="20" width="11.7109375" bestFit="1" customWidth="1"/>
    <col min="21" max="21" width="12.28515625" bestFit="1" customWidth="1"/>
    <col min="23" max="23" width="8.7109375" customWidth="1"/>
    <col min="244" max="244" width="4.7109375" customWidth="1"/>
    <col min="245" max="245" width="14.140625" customWidth="1"/>
    <col min="246" max="246" width="23.42578125" customWidth="1"/>
    <col min="247" max="247" width="17.28515625" customWidth="1"/>
    <col min="248" max="248" width="11.7109375" customWidth="1"/>
    <col min="249" max="249" width="8.7109375" customWidth="1"/>
    <col min="250" max="250" width="18.7109375" customWidth="1"/>
    <col min="251" max="251" width="13.85546875" customWidth="1"/>
    <col min="252" max="252" width="13.42578125" customWidth="1"/>
    <col min="253" max="253" width="15.140625" customWidth="1"/>
    <col min="254" max="254" width="40.7109375" customWidth="1"/>
    <col min="255" max="255" width="20.42578125" customWidth="1"/>
    <col min="256" max="256" width="17.85546875" customWidth="1"/>
    <col min="257" max="257" width="16.7109375" customWidth="1"/>
    <col min="258" max="258" width="13.7109375" customWidth="1"/>
    <col min="259" max="259" width="14.28515625" customWidth="1"/>
    <col min="260" max="260" width="12.7109375" customWidth="1"/>
    <col min="261" max="261" width="56.85546875" customWidth="1"/>
    <col min="262" max="263" width="0" hidden="1" customWidth="1"/>
    <col min="500" max="500" width="4.7109375" customWidth="1"/>
    <col min="501" max="501" width="14.140625" customWidth="1"/>
    <col min="502" max="502" width="23.42578125" customWidth="1"/>
    <col min="503" max="503" width="17.28515625" customWidth="1"/>
    <col min="504" max="504" width="11.7109375" customWidth="1"/>
    <col min="505" max="505" width="8.7109375" customWidth="1"/>
    <col min="506" max="506" width="18.7109375" customWidth="1"/>
    <col min="507" max="507" width="13.85546875" customWidth="1"/>
    <col min="508" max="508" width="13.42578125" customWidth="1"/>
    <col min="509" max="509" width="15.140625" customWidth="1"/>
    <col min="510" max="510" width="40.7109375" customWidth="1"/>
    <col min="511" max="511" width="20.42578125" customWidth="1"/>
    <col min="512" max="512" width="17.85546875" customWidth="1"/>
    <col min="513" max="513" width="16.7109375" customWidth="1"/>
    <col min="514" max="514" width="13.7109375" customWidth="1"/>
    <col min="515" max="515" width="14.28515625" customWidth="1"/>
    <col min="516" max="516" width="12.7109375" customWidth="1"/>
    <col min="517" max="517" width="56.85546875" customWidth="1"/>
    <col min="518" max="519" width="0" hidden="1" customWidth="1"/>
    <col min="756" max="756" width="4.7109375" customWidth="1"/>
    <col min="757" max="757" width="14.140625" customWidth="1"/>
    <col min="758" max="758" width="23.42578125" customWidth="1"/>
    <col min="759" max="759" width="17.28515625" customWidth="1"/>
    <col min="760" max="760" width="11.7109375" customWidth="1"/>
    <col min="761" max="761" width="8.7109375" customWidth="1"/>
    <col min="762" max="762" width="18.7109375" customWidth="1"/>
    <col min="763" max="763" width="13.85546875" customWidth="1"/>
    <col min="764" max="764" width="13.42578125" customWidth="1"/>
    <col min="765" max="765" width="15.140625" customWidth="1"/>
    <col min="766" max="766" width="40.7109375" customWidth="1"/>
    <col min="767" max="767" width="20.42578125" customWidth="1"/>
    <col min="768" max="768" width="17.85546875" customWidth="1"/>
    <col min="769" max="769" width="16.7109375" customWidth="1"/>
    <col min="770" max="770" width="13.7109375" customWidth="1"/>
    <col min="771" max="771" width="14.28515625" customWidth="1"/>
    <col min="772" max="772" width="12.7109375" customWidth="1"/>
    <col min="773" max="773" width="56.85546875" customWidth="1"/>
    <col min="774" max="775" width="0" hidden="1" customWidth="1"/>
    <col min="1012" max="1012" width="4.7109375" customWidth="1"/>
    <col min="1013" max="1013" width="14.140625" customWidth="1"/>
    <col min="1014" max="1014" width="23.42578125" customWidth="1"/>
    <col min="1015" max="1015" width="17.28515625" customWidth="1"/>
    <col min="1016" max="1016" width="11.7109375" customWidth="1"/>
    <col min="1017" max="1017" width="8.7109375" customWidth="1"/>
    <col min="1018" max="1018" width="18.7109375" customWidth="1"/>
    <col min="1019" max="1019" width="13.85546875" customWidth="1"/>
    <col min="1020" max="1020" width="13.42578125" customWidth="1"/>
    <col min="1021" max="1021" width="15.140625" customWidth="1"/>
    <col min="1022" max="1022" width="40.7109375" customWidth="1"/>
    <col min="1023" max="1023" width="20.42578125" customWidth="1"/>
    <col min="1024" max="1024" width="17.85546875" customWidth="1"/>
    <col min="1025" max="1025" width="16.7109375" customWidth="1"/>
    <col min="1026" max="1026" width="13.7109375" customWidth="1"/>
    <col min="1027" max="1027" width="14.28515625" customWidth="1"/>
    <col min="1028" max="1028" width="12.7109375" customWidth="1"/>
    <col min="1029" max="1029" width="56.85546875" customWidth="1"/>
    <col min="1030" max="1031" width="0" hidden="1" customWidth="1"/>
    <col min="1268" max="1268" width="4.7109375" customWidth="1"/>
    <col min="1269" max="1269" width="14.140625" customWidth="1"/>
    <col min="1270" max="1270" width="23.42578125" customWidth="1"/>
    <col min="1271" max="1271" width="17.28515625" customWidth="1"/>
    <col min="1272" max="1272" width="11.7109375" customWidth="1"/>
    <col min="1273" max="1273" width="8.7109375" customWidth="1"/>
    <col min="1274" max="1274" width="18.7109375" customWidth="1"/>
    <col min="1275" max="1275" width="13.85546875" customWidth="1"/>
    <col min="1276" max="1276" width="13.42578125" customWidth="1"/>
    <col min="1277" max="1277" width="15.140625" customWidth="1"/>
    <col min="1278" max="1278" width="40.7109375" customWidth="1"/>
    <col min="1279" max="1279" width="20.42578125" customWidth="1"/>
    <col min="1280" max="1280" width="17.85546875" customWidth="1"/>
    <col min="1281" max="1281" width="16.7109375" customWidth="1"/>
    <col min="1282" max="1282" width="13.7109375" customWidth="1"/>
    <col min="1283" max="1283" width="14.28515625" customWidth="1"/>
    <col min="1284" max="1284" width="12.7109375" customWidth="1"/>
    <col min="1285" max="1285" width="56.85546875" customWidth="1"/>
    <col min="1286" max="1287" width="0" hidden="1" customWidth="1"/>
    <col min="1524" max="1524" width="4.7109375" customWidth="1"/>
    <col min="1525" max="1525" width="14.140625" customWidth="1"/>
    <col min="1526" max="1526" width="23.42578125" customWidth="1"/>
    <col min="1527" max="1527" width="17.28515625" customWidth="1"/>
    <col min="1528" max="1528" width="11.7109375" customWidth="1"/>
    <col min="1529" max="1529" width="8.7109375" customWidth="1"/>
    <col min="1530" max="1530" width="18.7109375" customWidth="1"/>
    <col min="1531" max="1531" width="13.85546875" customWidth="1"/>
    <col min="1532" max="1532" width="13.42578125" customWidth="1"/>
    <col min="1533" max="1533" width="15.140625" customWidth="1"/>
    <col min="1534" max="1534" width="40.7109375" customWidth="1"/>
    <col min="1535" max="1535" width="20.42578125" customWidth="1"/>
    <col min="1536" max="1536" width="17.85546875" customWidth="1"/>
    <col min="1537" max="1537" width="16.7109375" customWidth="1"/>
    <col min="1538" max="1538" width="13.7109375" customWidth="1"/>
    <col min="1539" max="1539" width="14.28515625" customWidth="1"/>
    <col min="1540" max="1540" width="12.7109375" customWidth="1"/>
    <col min="1541" max="1541" width="56.85546875" customWidth="1"/>
    <col min="1542" max="1543" width="0" hidden="1" customWidth="1"/>
    <col min="1780" max="1780" width="4.7109375" customWidth="1"/>
    <col min="1781" max="1781" width="14.140625" customWidth="1"/>
    <col min="1782" max="1782" width="23.42578125" customWidth="1"/>
    <col min="1783" max="1783" width="17.28515625" customWidth="1"/>
    <col min="1784" max="1784" width="11.7109375" customWidth="1"/>
    <col min="1785" max="1785" width="8.7109375" customWidth="1"/>
    <col min="1786" max="1786" width="18.7109375" customWidth="1"/>
    <col min="1787" max="1787" width="13.85546875" customWidth="1"/>
    <col min="1788" max="1788" width="13.42578125" customWidth="1"/>
    <col min="1789" max="1789" width="15.140625" customWidth="1"/>
    <col min="1790" max="1790" width="40.7109375" customWidth="1"/>
    <col min="1791" max="1791" width="20.42578125" customWidth="1"/>
    <col min="1792" max="1792" width="17.85546875" customWidth="1"/>
    <col min="1793" max="1793" width="16.7109375" customWidth="1"/>
    <col min="1794" max="1794" width="13.7109375" customWidth="1"/>
    <col min="1795" max="1795" width="14.28515625" customWidth="1"/>
    <col min="1796" max="1796" width="12.7109375" customWidth="1"/>
    <col min="1797" max="1797" width="56.85546875" customWidth="1"/>
    <col min="1798" max="1799" width="0" hidden="1" customWidth="1"/>
    <col min="2036" max="2036" width="4.7109375" customWidth="1"/>
    <col min="2037" max="2037" width="14.140625" customWidth="1"/>
    <col min="2038" max="2038" width="23.42578125" customWidth="1"/>
    <col min="2039" max="2039" width="17.28515625" customWidth="1"/>
    <col min="2040" max="2040" width="11.7109375" customWidth="1"/>
    <col min="2041" max="2041" width="8.7109375" customWidth="1"/>
    <col min="2042" max="2042" width="18.7109375" customWidth="1"/>
    <col min="2043" max="2043" width="13.85546875" customWidth="1"/>
    <col min="2044" max="2044" width="13.42578125" customWidth="1"/>
    <col min="2045" max="2045" width="15.140625" customWidth="1"/>
    <col min="2046" max="2046" width="40.7109375" customWidth="1"/>
    <col min="2047" max="2047" width="20.42578125" customWidth="1"/>
    <col min="2048" max="2048" width="17.85546875" customWidth="1"/>
    <col min="2049" max="2049" width="16.7109375" customWidth="1"/>
    <col min="2050" max="2050" width="13.7109375" customWidth="1"/>
    <col min="2051" max="2051" width="14.28515625" customWidth="1"/>
    <col min="2052" max="2052" width="12.7109375" customWidth="1"/>
    <col min="2053" max="2053" width="56.85546875" customWidth="1"/>
    <col min="2054" max="2055" width="0" hidden="1" customWidth="1"/>
    <col min="2292" max="2292" width="4.7109375" customWidth="1"/>
    <col min="2293" max="2293" width="14.140625" customWidth="1"/>
    <col min="2294" max="2294" width="23.42578125" customWidth="1"/>
    <col min="2295" max="2295" width="17.28515625" customWidth="1"/>
    <col min="2296" max="2296" width="11.7109375" customWidth="1"/>
    <col min="2297" max="2297" width="8.7109375" customWidth="1"/>
    <col min="2298" max="2298" width="18.7109375" customWidth="1"/>
    <col min="2299" max="2299" width="13.85546875" customWidth="1"/>
    <col min="2300" max="2300" width="13.42578125" customWidth="1"/>
    <col min="2301" max="2301" width="15.140625" customWidth="1"/>
    <col min="2302" max="2302" width="40.7109375" customWidth="1"/>
    <col min="2303" max="2303" width="20.42578125" customWidth="1"/>
    <col min="2304" max="2304" width="17.85546875" customWidth="1"/>
    <col min="2305" max="2305" width="16.7109375" customWidth="1"/>
    <col min="2306" max="2306" width="13.7109375" customWidth="1"/>
    <col min="2307" max="2307" width="14.28515625" customWidth="1"/>
    <col min="2308" max="2308" width="12.7109375" customWidth="1"/>
    <col min="2309" max="2309" width="56.85546875" customWidth="1"/>
    <col min="2310" max="2311" width="0" hidden="1" customWidth="1"/>
    <col min="2548" max="2548" width="4.7109375" customWidth="1"/>
    <col min="2549" max="2549" width="14.140625" customWidth="1"/>
    <col min="2550" max="2550" width="23.42578125" customWidth="1"/>
    <col min="2551" max="2551" width="17.28515625" customWidth="1"/>
    <col min="2552" max="2552" width="11.7109375" customWidth="1"/>
    <col min="2553" max="2553" width="8.7109375" customWidth="1"/>
    <col min="2554" max="2554" width="18.7109375" customWidth="1"/>
    <col min="2555" max="2555" width="13.85546875" customWidth="1"/>
    <col min="2556" max="2556" width="13.42578125" customWidth="1"/>
    <col min="2557" max="2557" width="15.140625" customWidth="1"/>
    <col min="2558" max="2558" width="40.7109375" customWidth="1"/>
    <col min="2559" max="2559" width="20.42578125" customWidth="1"/>
    <col min="2560" max="2560" width="17.85546875" customWidth="1"/>
    <col min="2561" max="2561" width="16.7109375" customWidth="1"/>
    <col min="2562" max="2562" width="13.7109375" customWidth="1"/>
    <col min="2563" max="2563" width="14.28515625" customWidth="1"/>
    <col min="2564" max="2564" width="12.7109375" customWidth="1"/>
    <col min="2565" max="2565" width="56.85546875" customWidth="1"/>
    <col min="2566" max="2567" width="0" hidden="1" customWidth="1"/>
    <col min="2804" max="2804" width="4.7109375" customWidth="1"/>
    <col min="2805" max="2805" width="14.140625" customWidth="1"/>
    <col min="2806" max="2806" width="23.42578125" customWidth="1"/>
    <col min="2807" max="2807" width="17.28515625" customWidth="1"/>
    <col min="2808" max="2808" width="11.7109375" customWidth="1"/>
    <col min="2809" max="2809" width="8.7109375" customWidth="1"/>
    <col min="2810" max="2810" width="18.7109375" customWidth="1"/>
    <col min="2811" max="2811" width="13.85546875" customWidth="1"/>
    <col min="2812" max="2812" width="13.42578125" customWidth="1"/>
    <col min="2813" max="2813" width="15.140625" customWidth="1"/>
    <col min="2814" max="2814" width="40.7109375" customWidth="1"/>
    <col min="2815" max="2815" width="20.42578125" customWidth="1"/>
    <col min="2816" max="2816" width="17.85546875" customWidth="1"/>
    <col min="2817" max="2817" width="16.7109375" customWidth="1"/>
    <col min="2818" max="2818" width="13.7109375" customWidth="1"/>
    <col min="2819" max="2819" width="14.28515625" customWidth="1"/>
    <col min="2820" max="2820" width="12.7109375" customWidth="1"/>
    <col min="2821" max="2821" width="56.85546875" customWidth="1"/>
    <col min="2822" max="2823" width="0" hidden="1" customWidth="1"/>
    <col min="3060" max="3060" width="4.7109375" customWidth="1"/>
    <col min="3061" max="3061" width="14.140625" customWidth="1"/>
    <col min="3062" max="3062" width="23.42578125" customWidth="1"/>
    <col min="3063" max="3063" width="17.28515625" customWidth="1"/>
    <col min="3064" max="3064" width="11.7109375" customWidth="1"/>
    <col min="3065" max="3065" width="8.7109375" customWidth="1"/>
    <col min="3066" max="3066" width="18.7109375" customWidth="1"/>
    <col min="3067" max="3067" width="13.85546875" customWidth="1"/>
    <col min="3068" max="3068" width="13.42578125" customWidth="1"/>
    <col min="3069" max="3069" width="15.140625" customWidth="1"/>
    <col min="3070" max="3070" width="40.7109375" customWidth="1"/>
    <col min="3071" max="3071" width="20.42578125" customWidth="1"/>
    <col min="3072" max="3072" width="17.85546875" customWidth="1"/>
    <col min="3073" max="3073" width="16.7109375" customWidth="1"/>
    <col min="3074" max="3074" width="13.7109375" customWidth="1"/>
    <col min="3075" max="3075" width="14.28515625" customWidth="1"/>
    <col min="3076" max="3076" width="12.7109375" customWidth="1"/>
    <col min="3077" max="3077" width="56.85546875" customWidth="1"/>
    <col min="3078" max="3079" width="0" hidden="1" customWidth="1"/>
    <col min="3316" max="3316" width="4.7109375" customWidth="1"/>
    <col min="3317" max="3317" width="14.140625" customWidth="1"/>
    <col min="3318" max="3318" width="23.42578125" customWidth="1"/>
    <col min="3319" max="3319" width="17.28515625" customWidth="1"/>
    <col min="3320" max="3320" width="11.7109375" customWidth="1"/>
    <col min="3321" max="3321" width="8.7109375" customWidth="1"/>
    <col min="3322" max="3322" width="18.7109375" customWidth="1"/>
    <col min="3323" max="3323" width="13.85546875" customWidth="1"/>
    <col min="3324" max="3324" width="13.42578125" customWidth="1"/>
    <col min="3325" max="3325" width="15.140625" customWidth="1"/>
    <col min="3326" max="3326" width="40.7109375" customWidth="1"/>
    <col min="3327" max="3327" width="20.42578125" customWidth="1"/>
    <col min="3328" max="3328" width="17.85546875" customWidth="1"/>
    <col min="3329" max="3329" width="16.7109375" customWidth="1"/>
    <col min="3330" max="3330" width="13.7109375" customWidth="1"/>
    <col min="3331" max="3331" width="14.28515625" customWidth="1"/>
    <col min="3332" max="3332" width="12.7109375" customWidth="1"/>
    <col min="3333" max="3333" width="56.85546875" customWidth="1"/>
    <col min="3334" max="3335" width="0" hidden="1" customWidth="1"/>
    <col min="3572" max="3572" width="4.7109375" customWidth="1"/>
    <col min="3573" max="3573" width="14.140625" customWidth="1"/>
    <col min="3574" max="3574" width="23.42578125" customWidth="1"/>
    <col min="3575" max="3575" width="17.28515625" customWidth="1"/>
    <col min="3576" max="3576" width="11.7109375" customWidth="1"/>
    <col min="3577" max="3577" width="8.7109375" customWidth="1"/>
    <col min="3578" max="3578" width="18.7109375" customWidth="1"/>
    <col min="3579" max="3579" width="13.85546875" customWidth="1"/>
    <col min="3580" max="3580" width="13.42578125" customWidth="1"/>
    <col min="3581" max="3581" width="15.140625" customWidth="1"/>
    <col min="3582" max="3582" width="40.7109375" customWidth="1"/>
    <col min="3583" max="3583" width="20.42578125" customWidth="1"/>
    <col min="3584" max="3584" width="17.85546875" customWidth="1"/>
    <col min="3585" max="3585" width="16.7109375" customWidth="1"/>
    <col min="3586" max="3586" width="13.7109375" customWidth="1"/>
    <col min="3587" max="3587" width="14.28515625" customWidth="1"/>
    <col min="3588" max="3588" width="12.7109375" customWidth="1"/>
    <col min="3589" max="3589" width="56.85546875" customWidth="1"/>
    <col min="3590" max="3591" width="0" hidden="1" customWidth="1"/>
    <col min="3828" max="3828" width="4.7109375" customWidth="1"/>
    <col min="3829" max="3829" width="14.140625" customWidth="1"/>
    <col min="3830" max="3830" width="23.42578125" customWidth="1"/>
    <col min="3831" max="3831" width="17.28515625" customWidth="1"/>
    <col min="3832" max="3832" width="11.7109375" customWidth="1"/>
    <col min="3833" max="3833" width="8.7109375" customWidth="1"/>
    <col min="3834" max="3834" width="18.7109375" customWidth="1"/>
    <col min="3835" max="3835" width="13.85546875" customWidth="1"/>
    <col min="3836" max="3836" width="13.42578125" customWidth="1"/>
    <col min="3837" max="3837" width="15.140625" customWidth="1"/>
    <col min="3838" max="3838" width="40.7109375" customWidth="1"/>
    <col min="3839" max="3839" width="20.42578125" customWidth="1"/>
    <col min="3840" max="3840" width="17.85546875" customWidth="1"/>
    <col min="3841" max="3841" width="16.7109375" customWidth="1"/>
    <col min="3842" max="3842" width="13.7109375" customWidth="1"/>
    <col min="3843" max="3843" width="14.28515625" customWidth="1"/>
    <col min="3844" max="3844" width="12.7109375" customWidth="1"/>
    <col min="3845" max="3845" width="56.85546875" customWidth="1"/>
    <col min="3846" max="3847" width="0" hidden="1" customWidth="1"/>
    <col min="4084" max="4084" width="4.7109375" customWidth="1"/>
    <col min="4085" max="4085" width="14.140625" customWidth="1"/>
    <col min="4086" max="4086" width="23.42578125" customWidth="1"/>
    <col min="4087" max="4087" width="17.28515625" customWidth="1"/>
    <col min="4088" max="4088" width="11.7109375" customWidth="1"/>
    <col min="4089" max="4089" width="8.7109375" customWidth="1"/>
    <col min="4090" max="4090" width="18.7109375" customWidth="1"/>
    <col min="4091" max="4091" width="13.85546875" customWidth="1"/>
    <col min="4092" max="4092" width="13.42578125" customWidth="1"/>
    <col min="4093" max="4093" width="15.140625" customWidth="1"/>
    <col min="4094" max="4094" width="40.7109375" customWidth="1"/>
    <col min="4095" max="4095" width="20.42578125" customWidth="1"/>
    <col min="4096" max="4096" width="17.85546875" customWidth="1"/>
    <col min="4097" max="4097" width="16.7109375" customWidth="1"/>
    <col min="4098" max="4098" width="13.7109375" customWidth="1"/>
    <col min="4099" max="4099" width="14.28515625" customWidth="1"/>
    <col min="4100" max="4100" width="12.7109375" customWidth="1"/>
    <col min="4101" max="4101" width="56.85546875" customWidth="1"/>
    <col min="4102" max="4103" width="0" hidden="1" customWidth="1"/>
    <col min="4340" max="4340" width="4.7109375" customWidth="1"/>
    <col min="4341" max="4341" width="14.140625" customWidth="1"/>
    <col min="4342" max="4342" width="23.42578125" customWidth="1"/>
    <col min="4343" max="4343" width="17.28515625" customWidth="1"/>
    <col min="4344" max="4344" width="11.7109375" customWidth="1"/>
    <col min="4345" max="4345" width="8.7109375" customWidth="1"/>
    <col min="4346" max="4346" width="18.7109375" customWidth="1"/>
    <col min="4347" max="4347" width="13.85546875" customWidth="1"/>
    <col min="4348" max="4348" width="13.42578125" customWidth="1"/>
    <col min="4349" max="4349" width="15.140625" customWidth="1"/>
    <col min="4350" max="4350" width="40.7109375" customWidth="1"/>
    <col min="4351" max="4351" width="20.42578125" customWidth="1"/>
    <col min="4352" max="4352" width="17.85546875" customWidth="1"/>
    <col min="4353" max="4353" width="16.7109375" customWidth="1"/>
    <col min="4354" max="4354" width="13.7109375" customWidth="1"/>
    <col min="4355" max="4355" width="14.28515625" customWidth="1"/>
    <col min="4356" max="4356" width="12.7109375" customWidth="1"/>
    <col min="4357" max="4357" width="56.85546875" customWidth="1"/>
    <col min="4358" max="4359" width="0" hidden="1" customWidth="1"/>
    <col min="4596" max="4596" width="4.7109375" customWidth="1"/>
    <col min="4597" max="4597" width="14.140625" customWidth="1"/>
    <col min="4598" max="4598" width="23.42578125" customWidth="1"/>
    <col min="4599" max="4599" width="17.28515625" customWidth="1"/>
    <col min="4600" max="4600" width="11.7109375" customWidth="1"/>
    <col min="4601" max="4601" width="8.7109375" customWidth="1"/>
    <col min="4602" max="4602" width="18.7109375" customWidth="1"/>
    <col min="4603" max="4603" width="13.85546875" customWidth="1"/>
    <col min="4604" max="4604" width="13.42578125" customWidth="1"/>
    <col min="4605" max="4605" width="15.140625" customWidth="1"/>
    <col min="4606" max="4606" width="40.7109375" customWidth="1"/>
    <col min="4607" max="4607" width="20.42578125" customWidth="1"/>
    <col min="4608" max="4608" width="17.85546875" customWidth="1"/>
    <col min="4609" max="4609" width="16.7109375" customWidth="1"/>
    <col min="4610" max="4610" width="13.7109375" customWidth="1"/>
    <col min="4611" max="4611" width="14.28515625" customWidth="1"/>
    <col min="4612" max="4612" width="12.7109375" customWidth="1"/>
    <col min="4613" max="4613" width="56.85546875" customWidth="1"/>
    <col min="4614" max="4615" width="0" hidden="1" customWidth="1"/>
    <col min="4852" max="4852" width="4.7109375" customWidth="1"/>
    <col min="4853" max="4853" width="14.140625" customWidth="1"/>
    <col min="4854" max="4854" width="23.42578125" customWidth="1"/>
    <col min="4855" max="4855" width="17.28515625" customWidth="1"/>
    <col min="4856" max="4856" width="11.7109375" customWidth="1"/>
    <col min="4857" max="4857" width="8.7109375" customWidth="1"/>
    <col min="4858" max="4858" width="18.7109375" customWidth="1"/>
    <col min="4859" max="4859" width="13.85546875" customWidth="1"/>
    <col min="4860" max="4860" width="13.42578125" customWidth="1"/>
    <col min="4861" max="4861" width="15.140625" customWidth="1"/>
    <col min="4862" max="4862" width="40.7109375" customWidth="1"/>
    <col min="4863" max="4863" width="20.42578125" customWidth="1"/>
    <col min="4864" max="4864" width="17.85546875" customWidth="1"/>
    <col min="4865" max="4865" width="16.7109375" customWidth="1"/>
    <col min="4866" max="4866" width="13.7109375" customWidth="1"/>
    <col min="4867" max="4867" width="14.28515625" customWidth="1"/>
    <col min="4868" max="4868" width="12.7109375" customWidth="1"/>
    <col min="4869" max="4869" width="56.85546875" customWidth="1"/>
    <col min="4870" max="4871" width="0" hidden="1" customWidth="1"/>
    <col min="5108" max="5108" width="4.7109375" customWidth="1"/>
    <col min="5109" max="5109" width="14.140625" customWidth="1"/>
    <col min="5110" max="5110" width="23.42578125" customWidth="1"/>
    <col min="5111" max="5111" width="17.28515625" customWidth="1"/>
    <col min="5112" max="5112" width="11.7109375" customWidth="1"/>
    <col min="5113" max="5113" width="8.7109375" customWidth="1"/>
    <col min="5114" max="5114" width="18.7109375" customWidth="1"/>
    <col min="5115" max="5115" width="13.85546875" customWidth="1"/>
    <col min="5116" max="5116" width="13.42578125" customWidth="1"/>
    <col min="5117" max="5117" width="15.140625" customWidth="1"/>
    <col min="5118" max="5118" width="40.7109375" customWidth="1"/>
    <col min="5119" max="5119" width="20.42578125" customWidth="1"/>
    <col min="5120" max="5120" width="17.85546875" customWidth="1"/>
    <col min="5121" max="5121" width="16.7109375" customWidth="1"/>
    <col min="5122" max="5122" width="13.7109375" customWidth="1"/>
    <col min="5123" max="5123" width="14.28515625" customWidth="1"/>
    <col min="5124" max="5124" width="12.7109375" customWidth="1"/>
    <col min="5125" max="5125" width="56.85546875" customWidth="1"/>
    <col min="5126" max="5127" width="0" hidden="1" customWidth="1"/>
    <col min="5364" max="5364" width="4.7109375" customWidth="1"/>
    <col min="5365" max="5365" width="14.140625" customWidth="1"/>
    <col min="5366" max="5366" width="23.42578125" customWidth="1"/>
    <col min="5367" max="5367" width="17.28515625" customWidth="1"/>
    <col min="5368" max="5368" width="11.7109375" customWidth="1"/>
    <col min="5369" max="5369" width="8.7109375" customWidth="1"/>
    <col min="5370" max="5370" width="18.7109375" customWidth="1"/>
    <col min="5371" max="5371" width="13.85546875" customWidth="1"/>
    <col min="5372" max="5372" width="13.42578125" customWidth="1"/>
    <col min="5373" max="5373" width="15.140625" customWidth="1"/>
    <col min="5374" max="5374" width="40.7109375" customWidth="1"/>
    <col min="5375" max="5375" width="20.42578125" customWidth="1"/>
    <col min="5376" max="5376" width="17.85546875" customWidth="1"/>
    <col min="5377" max="5377" width="16.7109375" customWidth="1"/>
    <col min="5378" max="5378" width="13.7109375" customWidth="1"/>
    <col min="5379" max="5379" width="14.28515625" customWidth="1"/>
    <col min="5380" max="5380" width="12.7109375" customWidth="1"/>
    <col min="5381" max="5381" width="56.85546875" customWidth="1"/>
    <col min="5382" max="5383" width="0" hidden="1" customWidth="1"/>
    <col min="5620" max="5620" width="4.7109375" customWidth="1"/>
    <col min="5621" max="5621" width="14.140625" customWidth="1"/>
    <col min="5622" max="5622" width="23.42578125" customWidth="1"/>
    <col min="5623" max="5623" width="17.28515625" customWidth="1"/>
    <col min="5624" max="5624" width="11.7109375" customWidth="1"/>
    <col min="5625" max="5625" width="8.7109375" customWidth="1"/>
    <col min="5626" max="5626" width="18.7109375" customWidth="1"/>
    <col min="5627" max="5627" width="13.85546875" customWidth="1"/>
    <col min="5628" max="5628" width="13.42578125" customWidth="1"/>
    <col min="5629" max="5629" width="15.140625" customWidth="1"/>
    <col min="5630" max="5630" width="40.7109375" customWidth="1"/>
    <col min="5631" max="5631" width="20.42578125" customWidth="1"/>
    <col min="5632" max="5632" width="17.85546875" customWidth="1"/>
    <col min="5633" max="5633" width="16.7109375" customWidth="1"/>
    <col min="5634" max="5634" width="13.7109375" customWidth="1"/>
    <col min="5635" max="5635" width="14.28515625" customWidth="1"/>
    <col min="5636" max="5636" width="12.7109375" customWidth="1"/>
    <col min="5637" max="5637" width="56.85546875" customWidth="1"/>
    <col min="5638" max="5639" width="0" hidden="1" customWidth="1"/>
    <col min="5876" max="5876" width="4.7109375" customWidth="1"/>
    <col min="5877" max="5877" width="14.140625" customWidth="1"/>
    <col min="5878" max="5878" width="23.42578125" customWidth="1"/>
    <col min="5879" max="5879" width="17.28515625" customWidth="1"/>
    <col min="5880" max="5880" width="11.7109375" customWidth="1"/>
    <col min="5881" max="5881" width="8.7109375" customWidth="1"/>
    <col min="5882" max="5882" width="18.7109375" customWidth="1"/>
    <col min="5883" max="5883" width="13.85546875" customWidth="1"/>
    <col min="5884" max="5884" width="13.42578125" customWidth="1"/>
    <col min="5885" max="5885" width="15.140625" customWidth="1"/>
    <col min="5886" max="5886" width="40.7109375" customWidth="1"/>
    <col min="5887" max="5887" width="20.42578125" customWidth="1"/>
    <col min="5888" max="5888" width="17.85546875" customWidth="1"/>
    <col min="5889" max="5889" width="16.7109375" customWidth="1"/>
    <col min="5890" max="5890" width="13.7109375" customWidth="1"/>
    <col min="5891" max="5891" width="14.28515625" customWidth="1"/>
    <col min="5892" max="5892" width="12.7109375" customWidth="1"/>
    <col min="5893" max="5893" width="56.85546875" customWidth="1"/>
    <col min="5894" max="5895" width="0" hidden="1" customWidth="1"/>
    <col min="6132" max="6132" width="4.7109375" customWidth="1"/>
    <col min="6133" max="6133" width="14.140625" customWidth="1"/>
    <col min="6134" max="6134" width="23.42578125" customWidth="1"/>
    <col min="6135" max="6135" width="17.28515625" customWidth="1"/>
    <col min="6136" max="6136" width="11.7109375" customWidth="1"/>
    <col min="6137" max="6137" width="8.7109375" customWidth="1"/>
    <col min="6138" max="6138" width="18.7109375" customWidth="1"/>
    <col min="6139" max="6139" width="13.85546875" customWidth="1"/>
    <col min="6140" max="6140" width="13.42578125" customWidth="1"/>
    <col min="6141" max="6141" width="15.140625" customWidth="1"/>
    <col min="6142" max="6142" width="40.7109375" customWidth="1"/>
    <col min="6143" max="6143" width="20.42578125" customWidth="1"/>
    <col min="6144" max="6144" width="17.85546875" customWidth="1"/>
    <col min="6145" max="6145" width="16.7109375" customWidth="1"/>
    <col min="6146" max="6146" width="13.7109375" customWidth="1"/>
    <col min="6147" max="6147" width="14.28515625" customWidth="1"/>
    <col min="6148" max="6148" width="12.7109375" customWidth="1"/>
    <col min="6149" max="6149" width="56.85546875" customWidth="1"/>
    <col min="6150" max="6151" width="0" hidden="1" customWidth="1"/>
    <col min="6388" max="6388" width="4.7109375" customWidth="1"/>
    <col min="6389" max="6389" width="14.140625" customWidth="1"/>
    <col min="6390" max="6390" width="23.42578125" customWidth="1"/>
    <col min="6391" max="6391" width="17.28515625" customWidth="1"/>
    <col min="6392" max="6392" width="11.7109375" customWidth="1"/>
    <col min="6393" max="6393" width="8.7109375" customWidth="1"/>
    <col min="6394" max="6394" width="18.7109375" customWidth="1"/>
    <col min="6395" max="6395" width="13.85546875" customWidth="1"/>
    <col min="6396" max="6396" width="13.42578125" customWidth="1"/>
    <col min="6397" max="6397" width="15.140625" customWidth="1"/>
    <col min="6398" max="6398" width="40.7109375" customWidth="1"/>
    <col min="6399" max="6399" width="20.42578125" customWidth="1"/>
    <col min="6400" max="6400" width="17.85546875" customWidth="1"/>
    <col min="6401" max="6401" width="16.7109375" customWidth="1"/>
    <col min="6402" max="6402" width="13.7109375" customWidth="1"/>
    <col min="6403" max="6403" width="14.28515625" customWidth="1"/>
    <col min="6404" max="6404" width="12.7109375" customWidth="1"/>
    <col min="6405" max="6405" width="56.85546875" customWidth="1"/>
    <col min="6406" max="6407" width="0" hidden="1" customWidth="1"/>
    <col min="6644" max="6644" width="4.7109375" customWidth="1"/>
    <col min="6645" max="6645" width="14.140625" customWidth="1"/>
    <col min="6646" max="6646" width="23.42578125" customWidth="1"/>
    <col min="6647" max="6647" width="17.28515625" customWidth="1"/>
    <col min="6648" max="6648" width="11.7109375" customWidth="1"/>
    <col min="6649" max="6649" width="8.7109375" customWidth="1"/>
    <col min="6650" max="6650" width="18.7109375" customWidth="1"/>
    <col min="6651" max="6651" width="13.85546875" customWidth="1"/>
    <col min="6652" max="6652" width="13.42578125" customWidth="1"/>
    <col min="6653" max="6653" width="15.140625" customWidth="1"/>
    <col min="6654" max="6654" width="40.7109375" customWidth="1"/>
    <col min="6655" max="6655" width="20.42578125" customWidth="1"/>
    <col min="6656" max="6656" width="17.85546875" customWidth="1"/>
    <col min="6657" max="6657" width="16.7109375" customWidth="1"/>
    <col min="6658" max="6658" width="13.7109375" customWidth="1"/>
    <col min="6659" max="6659" width="14.28515625" customWidth="1"/>
    <col min="6660" max="6660" width="12.7109375" customWidth="1"/>
    <col min="6661" max="6661" width="56.85546875" customWidth="1"/>
    <col min="6662" max="6663" width="0" hidden="1" customWidth="1"/>
    <col min="6900" max="6900" width="4.7109375" customWidth="1"/>
    <col min="6901" max="6901" width="14.140625" customWidth="1"/>
    <col min="6902" max="6902" width="23.42578125" customWidth="1"/>
    <col min="6903" max="6903" width="17.28515625" customWidth="1"/>
    <col min="6904" max="6904" width="11.7109375" customWidth="1"/>
    <col min="6905" max="6905" width="8.7109375" customWidth="1"/>
    <col min="6906" max="6906" width="18.7109375" customWidth="1"/>
    <col min="6907" max="6907" width="13.85546875" customWidth="1"/>
    <col min="6908" max="6908" width="13.42578125" customWidth="1"/>
    <col min="6909" max="6909" width="15.140625" customWidth="1"/>
    <col min="6910" max="6910" width="40.7109375" customWidth="1"/>
    <col min="6911" max="6911" width="20.42578125" customWidth="1"/>
    <col min="6912" max="6912" width="17.85546875" customWidth="1"/>
    <col min="6913" max="6913" width="16.7109375" customWidth="1"/>
    <col min="6914" max="6914" width="13.7109375" customWidth="1"/>
    <col min="6915" max="6915" width="14.28515625" customWidth="1"/>
    <col min="6916" max="6916" width="12.7109375" customWidth="1"/>
    <col min="6917" max="6917" width="56.85546875" customWidth="1"/>
    <col min="6918" max="6919" width="0" hidden="1" customWidth="1"/>
    <col min="7156" max="7156" width="4.7109375" customWidth="1"/>
    <col min="7157" max="7157" width="14.140625" customWidth="1"/>
    <col min="7158" max="7158" width="23.42578125" customWidth="1"/>
    <col min="7159" max="7159" width="17.28515625" customWidth="1"/>
    <col min="7160" max="7160" width="11.7109375" customWidth="1"/>
    <col min="7161" max="7161" width="8.7109375" customWidth="1"/>
    <col min="7162" max="7162" width="18.7109375" customWidth="1"/>
    <col min="7163" max="7163" width="13.85546875" customWidth="1"/>
    <col min="7164" max="7164" width="13.42578125" customWidth="1"/>
    <col min="7165" max="7165" width="15.140625" customWidth="1"/>
    <col min="7166" max="7166" width="40.7109375" customWidth="1"/>
    <col min="7167" max="7167" width="20.42578125" customWidth="1"/>
    <col min="7168" max="7168" width="17.85546875" customWidth="1"/>
    <col min="7169" max="7169" width="16.7109375" customWidth="1"/>
    <col min="7170" max="7170" width="13.7109375" customWidth="1"/>
    <col min="7171" max="7171" width="14.28515625" customWidth="1"/>
    <col min="7172" max="7172" width="12.7109375" customWidth="1"/>
    <col min="7173" max="7173" width="56.85546875" customWidth="1"/>
    <col min="7174" max="7175" width="0" hidden="1" customWidth="1"/>
    <col min="7412" max="7412" width="4.7109375" customWidth="1"/>
    <col min="7413" max="7413" width="14.140625" customWidth="1"/>
    <col min="7414" max="7414" width="23.42578125" customWidth="1"/>
    <col min="7415" max="7415" width="17.28515625" customWidth="1"/>
    <col min="7416" max="7416" width="11.7109375" customWidth="1"/>
    <col min="7417" max="7417" width="8.7109375" customWidth="1"/>
    <col min="7418" max="7418" width="18.7109375" customWidth="1"/>
    <col min="7419" max="7419" width="13.85546875" customWidth="1"/>
    <col min="7420" max="7420" width="13.42578125" customWidth="1"/>
    <col min="7421" max="7421" width="15.140625" customWidth="1"/>
    <col min="7422" max="7422" width="40.7109375" customWidth="1"/>
    <col min="7423" max="7423" width="20.42578125" customWidth="1"/>
    <col min="7424" max="7424" width="17.85546875" customWidth="1"/>
    <col min="7425" max="7425" width="16.7109375" customWidth="1"/>
    <col min="7426" max="7426" width="13.7109375" customWidth="1"/>
    <col min="7427" max="7427" width="14.28515625" customWidth="1"/>
    <col min="7428" max="7428" width="12.7109375" customWidth="1"/>
    <col min="7429" max="7429" width="56.85546875" customWidth="1"/>
    <col min="7430" max="7431" width="0" hidden="1" customWidth="1"/>
    <col min="7668" max="7668" width="4.7109375" customWidth="1"/>
    <col min="7669" max="7669" width="14.140625" customWidth="1"/>
    <col min="7670" max="7670" width="23.42578125" customWidth="1"/>
    <col min="7671" max="7671" width="17.28515625" customWidth="1"/>
    <col min="7672" max="7672" width="11.7109375" customWidth="1"/>
    <col min="7673" max="7673" width="8.7109375" customWidth="1"/>
    <col min="7674" max="7674" width="18.7109375" customWidth="1"/>
    <col min="7675" max="7675" width="13.85546875" customWidth="1"/>
    <col min="7676" max="7676" width="13.42578125" customWidth="1"/>
    <col min="7677" max="7677" width="15.140625" customWidth="1"/>
    <col min="7678" max="7678" width="40.7109375" customWidth="1"/>
    <col min="7679" max="7679" width="20.42578125" customWidth="1"/>
    <col min="7680" max="7680" width="17.85546875" customWidth="1"/>
    <col min="7681" max="7681" width="16.7109375" customWidth="1"/>
    <col min="7682" max="7682" width="13.7109375" customWidth="1"/>
    <col min="7683" max="7683" width="14.28515625" customWidth="1"/>
    <col min="7684" max="7684" width="12.7109375" customWidth="1"/>
    <col min="7685" max="7685" width="56.85546875" customWidth="1"/>
    <col min="7686" max="7687" width="0" hidden="1" customWidth="1"/>
    <col min="7924" max="7924" width="4.7109375" customWidth="1"/>
    <col min="7925" max="7925" width="14.140625" customWidth="1"/>
    <col min="7926" max="7926" width="23.42578125" customWidth="1"/>
    <col min="7927" max="7927" width="17.28515625" customWidth="1"/>
    <col min="7928" max="7928" width="11.7109375" customWidth="1"/>
    <col min="7929" max="7929" width="8.7109375" customWidth="1"/>
    <col min="7930" max="7930" width="18.7109375" customWidth="1"/>
    <col min="7931" max="7931" width="13.85546875" customWidth="1"/>
    <col min="7932" max="7932" width="13.42578125" customWidth="1"/>
    <col min="7933" max="7933" width="15.140625" customWidth="1"/>
    <col min="7934" max="7934" width="40.7109375" customWidth="1"/>
    <col min="7935" max="7935" width="20.42578125" customWidth="1"/>
    <col min="7936" max="7936" width="17.85546875" customWidth="1"/>
    <col min="7937" max="7937" width="16.7109375" customWidth="1"/>
    <col min="7938" max="7938" width="13.7109375" customWidth="1"/>
    <col min="7939" max="7939" width="14.28515625" customWidth="1"/>
    <col min="7940" max="7940" width="12.7109375" customWidth="1"/>
    <col min="7941" max="7941" width="56.85546875" customWidth="1"/>
    <col min="7942" max="7943" width="0" hidden="1" customWidth="1"/>
    <col min="8180" max="8180" width="4.7109375" customWidth="1"/>
    <col min="8181" max="8181" width="14.140625" customWidth="1"/>
    <col min="8182" max="8182" width="23.42578125" customWidth="1"/>
    <col min="8183" max="8183" width="17.28515625" customWidth="1"/>
    <col min="8184" max="8184" width="11.7109375" customWidth="1"/>
    <col min="8185" max="8185" width="8.7109375" customWidth="1"/>
    <col min="8186" max="8186" width="18.7109375" customWidth="1"/>
    <col min="8187" max="8187" width="13.85546875" customWidth="1"/>
    <col min="8188" max="8188" width="13.42578125" customWidth="1"/>
    <col min="8189" max="8189" width="15.140625" customWidth="1"/>
    <col min="8190" max="8190" width="40.7109375" customWidth="1"/>
    <col min="8191" max="8191" width="20.42578125" customWidth="1"/>
    <col min="8192" max="8192" width="17.85546875" customWidth="1"/>
    <col min="8193" max="8193" width="16.7109375" customWidth="1"/>
    <col min="8194" max="8194" width="13.7109375" customWidth="1"/>
    <col min="8195" max="8195" width="14.28515625" customWidth="1"/>
    <col min="8196" max="8196" width="12.7109375" customWidth="1"/>
    <col min="8197" max="8197" width="56.85546875" customWidth="1"/>
    <col min="8198" max="8199" width="0" hidden="1" customWidth="1"/>
    <col min="8436" max="8436" width="4.7109375" customWidth="1"/>
    <col min="8437" max="8437" width="14.140625" customWidth="1"/>
    <col min="8438" max="8438" width="23.42578125" customWidth="1"/>
    <col min="8439" max="8439" width="17.28515625" customWidth="1"/>
    <col min="8440" max="8440" width="11.7109375" customWidth="1"/>
    <col min="8441" max="8441" width="8.7109375" customWidth="1"/>
    <col min="8442" max="8442" width="18.7109375" customWidth="1"/>
    <col min="8443" max="8443" width="13.85546875" customWidth="1"/>
    <col min="8444" max="8444" width="13.42578125" customWidth="1"/>
    <col min="8445" max="8445" width="15.140625" customWidth="1"/>
    <col min="8446" max="8446" width="40.7109375" customWidth="1"/>
    <col min="8447" max="8447" width="20.42578125" customWidth="1"/>
    <col min="8448" max="8448" width="17.85546875" customWidth="1"/>
    <col min="8449" max="8449" width="16.7109375" customWidth="1"/>
    <col min="8450" max="8450" width="13.7109375" customWidth="1"/>
    <col min="8451" max="8451" width="14.28515625" customWidth="1"/>
    <col min="8452" max="8452" width="12.7109375" customWidth="1"/>
    <col min="8453" max="8453" width="56.85546875" customWidth="1"/>
    <col min="8454" max="8455" width="0" hidden="1" customWidth="1"/>
    <col min="8692" max="8692" width="4.7109375" customWidth="1"/>
    <col min="8693" max="8693" width="14.140625" customWidth="1"/>
    <col min="8694" max="8694" width="23.42578125" customWidth="1"/>
    <col min="8695" max="8695" width="17.28515625" customWidth="1"/>
    <col min="8696" max="8696" width="11.7109375" customWidth="1"/>
    <col min="8697" max="8697" width="8.7109375" customWidth="1"/>
    <col min="8698" max="8698" width="18.7109375" customWidth="1"/>
    <col min="8699" max="8699" width="13.85546875" customWidth="1"/>
    <col min="8700" max="8700" width="13.42578125" customWidth="1"/>
    <col min="8701" max="8701" width="15.140625" customWidth="1"/>
    <col min="8702" max="8702" width="40.7109375" customWidth="1"/>
    <col min="8703" max="8703" width="20.42578125" customWidth="1"/>
    <col min="8704" max="8704" width="17.85546875" customWidth="1"/>
    <col min="8705" max="8705" width="16.7109375" customWidth="1"/>
    <col min="8706" max="8706" width="13.7109375" customWidth="1"/>
    <col min="8707" max="8707" width="14.28515625" customWidth="1"/>
    <col min="8708" max="8708" width="12.7109375" customWidth="1"/>
    <col min="8709" max="8709" width="56.85546875" customWidth="1"/>
    <col min="8710" max="8711" width="0" hidden="1" customWidth="1"/>
    <col min="8948" max="8948" width="4.7109375" customWidth="1"/>
    <col min="8949" max="8949" width="14.140625" customWidth="1"/>
    <col min="8950" max="8950" width="23.42578125" customWidth="1"/>
    <col min="8951" max="8951" width="17.28515625" customWidth="1"/>
    <col min="8952" max="8952" width="11.7109375" customWidth="1"/>
    <col min="8953" max="8953" width="8.7109375" customWidth="1"/>
    <col min="8954" max="8954" width="18.7109375" customWidth="1"/>
    <col min="8955" max="8955" width="13.85546875" customWidth="1"/>
    <col min="8956" max="8956" width="13.42578125" customWidth="1"/>
    <col min="8957" max="8957" width="15.140625" customWidth="1"/>
    <col min="8958" max="8958" width="40.7109375" customWidth="1"/>
    <col min="8959" max="8959" width="20.42578125" customWidth="1"/>
    <col min="8960" max="8960" width="17.85546875" customWidth="1"/>
    <col min="8961" max="8961" width="16.7109375" customWidth="1"/>
    <col min="8962" max="8962" width="13.7109375" customWidth="1"/>
    <col min="8963" max="8963" width="14.28515625" customWidth="1"/>
    <col min="8964" max="8964" width="12.7109375" customWidth="1"/>
    <col min="8965" max="8965" width="56.85546875" customWidth="1"/>
    <col min="8966" max="8967" width="0" hidden="1" customWidth="1"/>
    <col min="9204" max="9204" width="4.7109375" customWidth="1"/>
    <col min="9205" max="9205" width="14.140625" customWidth="1"/>
    <col min="9206" max="9206" width="23.42578125" customWidth="1"/>
    <col min="9207" max="9207" width="17.28515625" customWidth="1"/>
    <col min="9208" max="9208" width="11.7109375" customWidth="1"/>
    <col min="9209" max="9209" width="8.7109375" customWidth="1"/>
    <col min="9210" max="9210" width="18.7109375" customWidth="1"/>
    <col min="9211" max="9211" width="13.85546875" customWidth="1"/>
    <col min="9212" max="9212" width="13.42578125" customWidth="1"/>
    <col min="9213" max="9213" width="15.140625" customWidth="1"/>
    <col min="9214" max="9214" width="40.7109375" customWidth="1"/>
    <col min="9215" max="9215" width="20.42578125" customWidth="1"/>
    <col min="9216" max="9216" width="17.85546875" customWidth="1"/>
    <col min="9217" max="9217" width="16.7109375" customWidth="1"/>
    <col min="9218" max="9218" width="13.7109375" customWidth="1"/>
    <col min="9219" max="9219" width="14.28515625" customWidth="1"/>
    <col min="9220" max="9220" width="12.7109375" customWidth="1"/>
    <col min="9221" max="9221" width="56.85546875" customWidth="1"/>
    <col min="9222" max="9223" width="0" hidden="1" customWidth="1"/>
    <col min="9460" max="9460" width="4.7109375" customWidth="1"/>
    <col min="9461" max="9461" width="14.140625" customWidth="1"/>
    <col min="9462" max="9462" width="23.42578125" customWidth="1"/>
    <col min="9463" max="9463" width="17.28515625" customWidth="1"/>
    <col min="9464" max="9464" width="11.7109375" customWidth="1"/>
    <col min="9465" max="9465" width="8.7109375" customWidth="1"/>
    <col min="9466" max="9466" width="18.7109375" customWidth="1"/>
    <col min="9467" max="9467" width="13.85546875" customWidth="1"/>
    <col min="9468" max="9468" width="13.42578125" customWidth="1"/>
    <col min="9469" max="9469" width="15.140625" customWidth="1"/>
    <col min="9470" max="9470" width="40.7109375" customWidth="1"/>
    <col min="9471" max="9471" width="20.42578125" customWidth="1"/>
    <col min="9472" max="9472" width="17.85546875" customWidth="1"/>
    <col min="9473" max="9473" width="16.7109375" customWidth="1"/>
    <col min="9474" max="9474" width="13.7109375" customWidth="1"/>
    <col min="9475" max="9475" width="14.28515625" customWidth="1"/>
    <col min="9476" max="9476" width="12.7109375" customWidth="1"/>
    <col min="9477" max="9477" width="56.85546875" customWidth="1"/>
    <col min="9478" max="9479" width="0" hidden="1" customWidth="1"/>
    <col min="9716" max="9716" width="4.7109375" customWidth="1"/>
    <col min="9717" max="9717" width="14.140625" customWidth="1"/>
    <col min="9718" max="9718" width="23.42578125" customWidth="1"/>
    <col min="9719" max="9719" width="17.28515625" customWidth="1"/>
    <col min="9720" max="9720" width="11.7109375" customWidth="1"/>
    <col min="9721" max="9721" width="8.7109375" customWidth="1"/>
    <col min="9722" max="9722" width="18.7109375" customWidth="1"/>
    <col min="9723" max="9723" width="13.85546875" customWidth="1"/>
    <col min="9724" max="9724" width="13.42578125" customWidth="1"/>
    <col min="9725" max="9725" width="15.140625" customWidth="1"/>
    <col min="9726" max="9726" width="40.7109375" customWidth="1"/>
    <col min="9727" max="9727" width="20.42578125" customWidth="1"/>
    <col min="9728" max="9728" width="17.85546875" customWidth="1"/>
    <col min="9729" max="9729" width="16.7109375" customWidth="1"/>
    <col min="9730" max="9730" width="13.7109375" customWidth="1"/>
    <col min="9731" max="9731" width="14.28515625" customWidth="1"/>
    <col min="9732" max="9732" width="12.7109375" customWidth="1"/>
    <col min="9733" max="9733" width="56.85546875" customWidth="1"/>
    <col min="9734" max="9735" width="0" hidden="1" customWidth="1"/>
    <col min="9972" max="9972" width="4.7109375" customWidth="1"/>
    <col min="9973" max="9973" width="14.140625" customWidth="1"/>
    <col min="9974" max="9974" width="23.42578125" customWidth="1"/>
    <col min="9975" max="9975" width="17.28515625" customWidth="1"/>
    <col min="9976" max="9976" width="11.7109375" customWidth="1"/>
    <col min="9977" max="9977" width="8.7109375" customWidth="1"/>
    <col min="9978" max="9978" width="18.7109375" customWidth="1"/>
    <col min="9979" max="9979" width="13.85546875" customWidth="1"/>
    <col min="9980" max="9980" width="13.42578125" customWidth="1"/>
    <col min="9981" max="9981" width="15.140625" customWidth="1"/>
    <col min="9982" max="9982" width="40.7109375" customWidth="1"/>
    <col min="9983" max="9983" width="20.42578125" customWidth="1"/>
    <col min="9984" max="9984" width="17.85546875" customWidth="1"/>
    <col min="9985" max="9985" width="16.7109375" customWidth="1"/>
    <col min="9986" max="9986" width="13.7109375" customWidth="1"/>
    <col min="9987" max="9987" width="14.28515625" customWidth="1"/>
    <col min="9988" max="9988" width="12.7109375" customWidth="1"/>
    <col min="9989" max="9989" width="56.85546875" customWidth="1"/>
    <col min="9990" max="9991" width="0" hidden="1" customWidth="1"/>
    <col min="10228" max="10228" width="4.7109375" customWidth="1"/>
    <col min="10229" max="10229" width="14.140625" customWidth="1"/>
    <col min="10230" max="10230" width="23.42578125" customWidth="1"/>
    <col min="10231" max="10231" width="17.28515625" customWidth="1"/>
    <col min="10232" max="10232" width="11.7109375" customWidth="1"/>
    <col min="10233" max="10233" width="8.7109375" customWidth="1"/>
    <col min="10234" max="10234" width="18.7109375" customWidth="1"/>
    <col min="10235" max="10235" width="13.85546875" customWidth="1"/>
    <col min="10236" max="10236" width="13.42578125" customWidth="1"/>
    <col min="10237" max="10237" width="15.140625" customWidth="1"/>
    <col min="10238" max="10238" width="40.7109375" customWidth="1"/>
    <col min="10239" max="10239" width="20.42578125" customWidth="1"/>
    <col min="10240" max="10240" width="17.85546875" customWidth="1"/>
    <col min="10241" max="10241" width="16.7109375" customWidth="1"/>
    <col min="10242" max="10242" width="13.7109375" customWidth="1"/>
    <col min="10243" max="10243" width="14.28515625" customWidth="1"/>
    <col min="10244" max="10244" width="12.7109375" customWidth="1"/>
    <col min="10245" max="10245" width="56.85546875" customWidth="1"/>
    <col min="10246" max="10247" width="0" hidden="1" customWidth="1"/>
    <col min="10484" max="10484" width="4.7109375" customWidth="1"/>
    <col min="10485" max="10485" width="14.140625" customWidth="1"/>
    <col min="10486" max="10486" width="23.42578125" customWidth="1"/>
    <col min="10487" max="10487" width="17.28515625" customWidth="1"/>
    <col min="10488" max="10488" width="11.7109375" customWidth="1"/>
    <col min="10489" max="10489" width="8.7109375" customWidth="1"/>
    <col min="10490" max="10490" width="18.7109375" customWidth="1"/>
    <col min="10491" max="10491" width="13.85546875" customWidth="1"/>
    <col min="10492" max="10492" width="13.42578125" customWidth="1"/>
    <col min="10493" max="10493" width="15.140625" customWidth="1"/>
    <col min="10494" max="10494" width="40.7109375" customWidth="1"/>
    <col min="10495" max="10495" width="20.42578125" customWidth="1"/>
    <col min="10496" max="10496" width="17.85546875" customWidth="1"/>
    <col min="10497" max="10497" width="16.7109375" customWidth="1"/>
    <col min="10498" max="10498" width="13.7109375" customWidth="1"/>
    <col min="10499" max="10499" width="14.28515625" customWidth="1"/>
    <col min="10500" max="10500" width="12.7109375" customWidth="1"/>
    <col min="10501" max="10501" width="56.85546875" customWidth="1"/>
    <col min="10502" max="10503" width="0" hidden="1" customWidth="1"/>
    <col min="10740" max="10740" width="4.7109375" customWidth="1"/>
    <col min="10741" max="10741" width="14.140625" customWidth="1"/>
    <col min="10742" max="10742" width="23.42578125" customWidth="1"/>
    <col min="10743" max="10743" width="17.28515625" customWidth="1"/>
    <col min="10744" max="10744" width="11.7109375" customWidth="1"/>
    <col min="10745" max="10745" width="8.7109375" customWidth="1"/>
    <col min="10746" max="10746" width="18.7109375" customWidth="1"/>
    <col min="10747" max="10747" width="13.85546875" customWidth="1"/>
    <col min="10748" max="10748" width="13.42578125" customWidth="1"/>
    <col min="10749" max="10749" width="15.140625" customWidth="1"/>
    <col min="10750" max="10750" width="40.7109375" customWidth="1"/>
    <col min="10751" max="10751" width="20.42578125" customWidth="1"/>
    <col min="10752" max="10752" width="17.85546875" customWidth="1"/>
    <col min="10753" max="10753" width="16.7109375" customWidth="1"/>
    <col min="10754" max="10754" width="13.7109375" customWidth="1"/>
    <col min="10755" max="10755" width="14.28515625" customWidth="1"/>
    <col min="10756" max="10756" width="12.7109375" customWidth="1"/>
    <col min="10757" max="10757" width="56.85546875" customWidth="1"/>
    <col min="10758" max="10759" width="0" hidden="1" customWidth="1"/>
    <col min="10996" max="10996" width="4.7109375" customWidth="1"/>
    <col min="10997" max="10997" width="14.140625" customWidth="1"/>
    <col min="10998" max="10998" width="23.42578125" customWidth="1"/>
    <col min="10999" max="10999" width="17.28515625" customWidth="1"/>
    <col min="11000" max="11000" width="11.7109375" customWidth="1"/>
    <col min="11001" max="11001" width="8.7109375" customWidth="1"/>
    <col min="11002" max="11002" width="18.7109375" customWidth="1"/>
    <col min="11003" max="11003" width="13.85546875" customWidth="1"/>
    <col min="11004" max="11004" width="13.42578125" customWidth="1"/>
    <col min="11005" max="11005" width="15.140625" customWidth="1"/>
    <col min="11006" max="11006" width="40.7109375" customWidth="1"/>
    <col min="11007" max="11007" width="20.42578125" customWidth="1"/>
    <col min="11008" max="11008" width="17.85546875" customWidth="1"/>
    <col min="11009" max="11009" width="16.7109375" customWidth="1"/>
    <col min="11010" max="11010" width="13.7109375" customWidth="1"/>
    <col min="11011" max="11011" width="14.28515625" customWidth="1"/>
    <col min="11012" max="11012" width="12.7109375" customWidth="1"/>
    <col min="11013" max="11013" width="56.85546875" customWidth="1"/>
    <col min="11014" max="11015" width="0" hidden="1" customWidth="1"/>
    <col min="11252" max="11252" width="4.7109375" customWidth="1"/>
    <col min="11253" max="11253" width="14.140625" customWidth="1"/>
    <col min="11254" max="11254" width="23.42578125" customWidth="1"/>
    <col min="11255" max="11255" width="17.28515625" customWidth="1"/>
    <col min="11256" max="11256" width="11.7109375" customWidth="1"/>
    <col min="11257" max="11257" width="8.7109375" customWidth="1"/>
    <col min="11258" max="11258" width="18.7109375" customWidth="1"/>
    <col min="11259" max="11259" width="13.85546875" customWidth="1"/>
    <col min="11260" max="11260" width="13.42578125" customWidth="1"/>
    <col min="11261" max="11261" width="15.140625" customWidth="1"/>
    <col min="11262" max="11262" width="40.7109375" customWidth="1"/>
    <col min="11263" max="11263" width="20.42578125" customWidth="1"/>
    <col min="11264" max="11264" width="17.85546875" customWidth="1"/>
    <col min="11265" max="11265" width="16.7109375" customWidth="1"/>
    <col min="11266" max="11266" width="13.7109375" customWidth="1"/>
    <col min="11267" max="11267" width="14.28515625" customWidth="1"/>
    <col min="11268" max="11268" width="12.7109375" customWidth="1"/>
    <col min="11269" max="11269" width="56.85546875" customWidth="1"/>
    <col min="11270" max="11271" width="0" hidden="1" customWidth="1"/>
    <col min="11508" max="11508" width="4.7109375" customWidth="1"/>
    <col min="11509" max="11509" width="14.140625" customWidth="1"/>
    <col min="11510" max="11510" width="23.42578125" customWidth="1"/>
    <col min="11511" max="11511" width="17.28515625" customWidth="1"/>
    <col min="11512" max="11512" width="11.7109375" customWidth="1"/>
    <col min="11513" max="11513" width="8.7109375" customWidth="1"/>
    <col min="11514" max="11514" width="18.7109375" customWidth="1"/>
    <col min="11515" max="11515" width="13.85546875" customWidth="1"/>
    <col min="11516" max="11516" width="13.42578125" customWidth="1"/>
    <col min="11517" max="11517" width="15.140625" customWidth="1"/>
    <col min="11518" max="11518" width="40.7109375" customWidth="1"/>
    <col min="11519" max="11519" width="20.42578125" customWidth="1"/>
    <col min="11520" max="11520" width="17.85546875" customWidth="1"/>
    <col min="11521" max="11521" width="16.7109375" customWidth="1"/>
    <col min="11522" max="11522" width="13.7109375" customWidth="1"/>
    <col min="11523" max="11523" width="14.28515625" customWidth="1"/>
    <col min="11524" max="11524" width="12.7109375" customWidth="1"/>
    <col min="11525" max="11525" width="56.85546875" customWidth="1"/>
    <col min="11526" max="11527" width="0" hidden="1" customWidth="1"/>
    <col min="11764" max="11764" width="4.7109375" customWidth="1"/>
    <col min="11765" max="11765" width="14.140625" customWidth="1"/>
    <col min="11766" max="11766" width="23.42578125" customWidth="1"/>
    <col min="11767" max="11767" width="17.28515625" customWidth="1"/>
    <col min="11768" max="11768" width="11.7109375" customWidth="1"/>
    <col min="11769" max="11769" width="8.7109375" customWidth="1"/>
    <col min="11770" max="11770" width="18.7109375" customWidth="1"/>
    <col min="11771" max="11771" width="13.85546875" customWidth="1"/>
    <col min="11772" max="11772" width="13.42578125" customWidth="1"/>
    <col min="11773" max="11773" width="15.140625" customWidth="1"/>
    <col min="11774" max="11774" width="40.7109375" customWidth="1"/>
    <col min="11775" max="11775" width="20.42578125" customWidth="1"/>
    <col min="11776" max="11776" width="17.85546875" customWidth="1"/>
    <col min="11777" max="11777" width="16.7109375" customWidth="1"/>
    <col min="11778" max="11778" width="13.7109375" customWidth="1"/>
    <col min="11779" max="11779" width="14.28515625" customWidth="1"/>
    <col min="11780" max="11780" width="12.7109375" customWidth="1"/>
    <col min="11781" max="11781" width="56.85546875" customWidth="1"/>
    <col min="11782" max="11783" width="0" hidden="1" customWidth="1"/>
    <col min="12020" max="12020" width="4.7109375" customWidth="1"/>
    <col min="12021" max="12021" width="14.140625" customWidth="1"/>
    <col min="12022" max="12022" width="23.42578125" customWidth="1"/>
    <col min="12023" max="12023" width="17.28515625" customWidth="1"/>
    <col min="12024" max="12024" width="11.7109375" customWidth="1"/>
    <col min="12025" max="12025" width="8.7109375" customWidth="1"/>
    <col min="12026" max="12026" width="18.7109375" customWidth="1"/>
    <col min="12027" max="12027" width="13.85546875" customWidth="1"/>
    <col min="12028" max="12028" width="13.42578125" customWidth="1"/>
    <col min="12029" max="12029" width="15.140625" customWidth="1"/>
    <col min="12030" max="12030" width="40.7109375" customWidth="1"/>
    <col min="12031" max="12031" width="20.42578125" customWidth="1"/>
    <col min="12032" max="12032" width="17.85546875" customWidth="1"/>
    <col min="12033" max="12033" width="16.7109375" customWidth="1"/>
    <col min="12034" max="12034" width="13.7109375" customWidth="1"/>
    <col min="12035" max="12035" width="14.28515625" customWidth="1"/>
    <col min="12036" max="12036" width="12.7109375" customWidth="1"/>
    <col min="12037" max="12037" width="56.85546875" customWidth="1"/>
    <col min="12038" max="12039" width="0" hidden="1" customWidth="1"/>
    <col min="12276" max="12276" width="4.7109375" customWidth="1"/>
    <col min="12277" max="12277" width="14.140625" customWidth="1"/>
    <col min="12278" max="12278" width="23.42578125" customWidth="1"/>
    <col min="12279" max="12279" width="17.28515625" customWidth="1"/>
    <col min="12280" max="12280" width="11.7109375" customWidth="1"/>
    <col min="12281" max="12281" width="8.7109375" customWidth="1"/>
    <col min="12282" max="12282" width="18.7109375" customWidth="1"/>
    <col min="12283" max="12283" width="13.85546875" customWidth="1"/>
    <col min="12284" max="12284" width="13.42578125" customWidth="1"/>
    <col min="12285" max="12285" width="15.140625" customWidth="1"/>
    <col min="12286" max="12286" width="40.7109375" customWidth="1"/>
    <col min="12287" max="12287" width="20.42578125" customWidth="1"/>
    <col min="12288" max="12288" width="17.85546875" customWidth="1"/>
    <col min="12289" max="12289" width="16.7109375" customWidth="1"/>
    <col min="12290" max="12290" width="13.7109375" customWidth="1"/>
    <col min="12291" max="12291" width="14.28515625" customWidth="1"/>
    <col min="12292" max="12292" width="12.7109375" customWidth="1"/>
    <col min="12293" max="12293" width="56.85546875" customWidth="1"/>
    <col min="12294" max="12295" width="0" hidden="1" customWidth="1"/>
    <col min="12532" max="12532" width="4.7109375" customWidth="1"/>
    <col min="12533" max="12533" width="14.140625" customWidth="1"/>
    <col min="12534" max="12534" width="23.42578125" customWidth="1"/>
    <col min="12535" max="12535" width="17.28515625" customWidth="1"/>
    <col min="12536" max="12536" width="11.7109375" customWidth="1"/>
    <col min="12537" max="12537" width="8.7109375" customWidth="1"/>
    <col min="12538" max="12538" width="18.7109375" customWidth="1"/>
    <col min="12539" max="12539" width="13.85546875" customWidth="1"/>
    <col min="12540" max="12540" width="13.42578125" customWidth="1"/>
    <col min="12541" max="12541" width="15.140625" customWidth="1"/>
    <col min="12542" max="12542" width="40.7109375" customWidth="1"/>
    <col min="12543" max="12543" width="20.42578125" customWidth="1"/>
    <col min="12544" max="12544" width="17.85546875" customWidth="1"/>
    <col min="12545" max="12545" width="16.7109375" customWidth="1"/>
    <col min="12546" max="12546" width="13.7109375" customWidth="1"/>
    <col min="12547" max="12547" width="14.28515625" customWidth="1"/>
    <col min="12548" max="12548" width="12.7109375" customWidth="1"/>
    <col min="12549" max="12549" width="56.85546875" customWidth="1"/>
    <col min="12550" max="12551" width="0" hidden="1" customWidth="1"/>
    <col min="12788" max="12788" width="4.7109375" customWidth="1"/>
    <col min="12789" max="12789" width="14.140625" customWidth="1"/>
    <col min="12790" max="12790" width="23.42578125" customWidth="1"/>
    <col min="12791" max="12791" width="17.28515625" customWidth="1"/>
    <col min="12792" max="12792" width="11.7109375" customWidth="1"/>
    <col min="12793" max="12793" width="8.7109375" customWidth="1"/>
    <col min="12794" max="12794" width="18.7109375" customWidth="1"/>
    <col min="12795" max="12795" width="13.85546875" customWidth="1"/>
    <col min="12796" max="12796" width="13.42578125" customWidth="1"/>
    <col min="12797" max="12797" width="15.140625" customWidth="1"/>
    <col min="12798" max="12798" width="40.7109375" customWidth="1"/>
    <col min="12799" max="12799" width="20.42578125" customWidth="1"/>
    <col min="12800" max="12800" width="17.85546875" customWidth="1"/>
    <col min="12801" max="12801" width="16.7109375" customWidth="1"/>
    <col min="12802" max="12802" width="13.7109375" customWidth="1"/>
    <col min="12803" max="12803" width="14.28515625" customWidth="1"/>
    <col min="12804" max="12804" width="12.7109375" customWidth="1"/>
    <col min="12805" max="12805" width="56.85546875" customWidth="1"/>
    <col min="12806" max="12807" width="0" hidden="1" customWidth="1"/>
    <col min="13044" max="13044" width="4.7109375" customWidth="1"/>
    <col min="13045" max="13045" width="14.140625" customWidth="1"/>
    <col min="13046" max="13046" width="23.42578125" customWidth="1"/>
    <col min="13047" max="13047" width="17.28515625" customWidth="1"/>
    <col min="13048" max="13048" width="11.7109375" customWidth="1"/>
    <col min="13049" max="13049" width="8.7109375" customWidth="1"/>
    <col min="13050" max="13050" width="18.7109375" customWidth="1"/>
    <col min="13051" max="13051" width="13.85546875" customWidth="1"/>
    <col min="13052" max="13052" width="13.42578125" customWidth="1"/>
    <col min="13053" max="13053" width="15.140625" customWidth="1"/>
    <col min="13054" max="13054" width="40.7109375" customWidth="1"/>
    <col min="13055" max="13055" width="20.42578125" customWidth="1"/>
    <col min="13056" max="13056" width="17.85546875" customWidth="1"/>
    <col min="13057" max="13057" width="16.7109375" customWidth="1"/>
    <col min="13058" max="13058" width="13.7109375" customWidth="1"/>
    <col min="13059" max="13059" width="14.28515625" customWidth="1"/>
    <col min="13060" max="13060" width="12.7109375" customWidth="1"/>
    <col min="13061" max="13061" width="56.85546875" customWidth="1"/>
    <col min="13062" max="13063" width="0" hidden="1" customWidth="1"/>
    <col min="13300" max="13300" width="4.7109375" customWidth="1"/>
    <col min="13301" max="13301" width="14.140625" customWidth="1"/>
    <col min="13302" max="13302" width="23.42578125" customWidth="1"/>
    <col min="13303" max="13303" width="17.28515625" customWidth="1"/>
    <col min="13304" max="13304" width="11.7109375" customWidth="1"/>
    <col min="13305" max="13305" width="8.7109375" customWidth="1"/>
    <col min="13306" max="13306" width="18.7109375" customWidth="1"/>
    <col min="13307" max="13307" width="13.85546875" customWidth="1"/>
    <col min="13308" max="13308" width="13.42578125" customWidth="1"/>
    <col min="13309" max="13309" width="15.140625" customWidth="1"/>
    <col min="13310" max="13310" width="40.7109375" customWidth="1"/>
    <col min="13311" max="13311" width="20.42578125" customWidth="1"/>
    <col min="13312" max="13312" width="17.85546875" customWidth="1"/>
    <col min="13313" max="13313" width="16.7109375" customWidth="1"/>
    <col min="13314" max="13314" width="13.7109375" customWidth="1"/>
    <col min="13315" max="13315" width="14.28515625" customWidth="1"/>
    <col min="13316" max="13316" width="12.7109375" customWidth="1"/>
    <col min="13317" max="13317" width="56.85546875" customWidth="1"/>
    <col min="13318" max="13319" width="0" hidden="1" customWidth="1"/>
    <col min="13556" max="13556" width="4.7109375" customWidth="1"/>
    <col min="13557" max="13557" width="14.140625" customWidth="1"/>
    <col min="13558" max="13558" width="23.42578125" customWidth="1"/>
    <col min="13559" max="13559" width="17.28515625" customWidth="1"/>
    <col min="13560" max="13560" width="11.7109375" customWidth="1"/>
    <col min="13561" max="13561" width="8.7109375" customWidth="1"/>
    <col min="13562" max="13562" width="18.7109375" customWidth="1"/>
    <col min="13563" max="13563" width="13.85546875" customWidth="1"/>
    <col min="13564" max="13564" width="13.42578125" customWidth="1"/>
    <col min="13565" max="13565" width="15.140625" customWidth="1"/>
    <col min="13566" max="13566" width="40.7109375" customWidth="1"/>
    <col min="13567" max="13567" width="20.42578125" customWidth="1"/>
    <col min="13568" max="13568" width="17.85546875" customWidth="1"/>
    <col min="13569" max="13569" width="16.7109375" customWidth="1"/>
    <col min="13570" max="13570" width="13.7109375" customWidth="1"/>
    <col min="13571" max="13571" width="14.28515625" customWidth="1"/>
    <col min="13572" max="13572" width="12.7109375" customWidth="1"/>
    <col min="13573" max="13573" width="56.85546875" customWidth="1"/>
    <col min="13574" max="13575" width="0" hidden="1" customWidth="1"/>
    <col min="13812" max="13812" width="4.7109375" customWidth="1"/>
    <col min="13813" max="13813" width="14.140625" customWidth="1"/>
    <col min="13814" max="13814" width="23.42578125" customWidth="1"/>
    <col min="13815" max="13815" width="17.28515625" customWidth="1"/>
    <col min="13816" max="13816" width="11.7109375" customWidth="1"/>
    <col min="13817" max="13817" width="8.7109375" customWidth="1"/>
    <col min="13818" max="13818" width="18.7109375" customWidth="1"/>
    <col min="13819" max="13819" width="13.85546875" customWidth="1"/>
    <col min="13820" max="13820" width="13.42578125" customWidth="1"/>
    <col min="13821" max="13821" width="15.140625" customWidth="1"/>
    <col min="13822" max="13822" width="40.7109375" customWidth="1"/>
    <col min="13823" max="13823" width="20.42578125" customWidth="1"/>
    <col min="13824" max="13824" width="17.85546875" customWidth="1"/>
    <col min="13825" max="13825" width="16.7109375" customWidth="1"/>
    <col min="13826" max="13826" width="13.7109375" customWidth="1"/>
    <col min="13827" max="13827" width="14.28515625" customWidth="1"/>
    <col min="13828" max="13828" width="12.7109375" customWidth="1"/>
    <col min="13829" max="13829" width="56.85546875" customWidth="1"/>
    <col min="13830" max="13831" width="0" hidden="1" customWidth="1"/>
    <col min="14068" max="14068" width="4.7109375" customWidth="1"/>
    <col min="14069" max="14069" width="14.140625" customWidth="1"/>
    <col min="14070" max="14070" width="23.42578125" customWidth="1"/>
    <col min="14071" max="14071" width="17.28515625" customWidth="1"/>
    <col min="14072" max="14072" width="11.7109375" customWidth="1"/>
    <col min="14073" max="14073" width="8.7109375" customWidth="1"/>
    <col min="14074" max="14074" width="18.7109375" customWidth="1"/>
    <col min="14075" max="14075" width="13.85546875" customWidth="1"/>
    <col min="14076" max="14076" width="13.42578125" customWidth="1"/>
    <col min="14077" max="14077" width="15.140625" customWidth="1"/>
    <col min="14078" max="14078" width="40.7109375" customWidth="1"/>
    <col min="14079" max="14079" width="20.42578125" customWidth="1"/>
    <col min="14080" max="14080" width="17.85546875" customWidth="1"/>
    <col min="14081" max="14081" width="16.7109375" customWidth="1"/>
    <col min="14082" max="14082" width="13.7109375" customWidth="1"/>
    <col min="14083" max="14083" width="14.28515625" customWidth="1"/>
    <col min="14084" max="14084" width="12.7109375" customWidth="1"/>
    <col min="14085" max="14085" width="56.85546875" customWidth="1"/>
    <col min="14086" max="14087" width="0" hidden="1" customWidth="1"/>
    <col min="14324" max="14324" width="4.7109375" customWidth="1"/>
    <col min="14325" max="14325" width="14.140625" customWidth="1"/>
    <col min="14326" max="14326" width="23.42578125" customWidth="1"/>
    <col min="14327" max="14327" width="17.28515625" customWidth="1"/>
    <col min="14328" max="14328" width="11.7109375" customWidth="1"/>
    <col min="14329" max="14329" width="8.7109375" customWidth="1"/>
    <col min="14330" max="14330" width="18.7109375" customWidth="1"/>
    <col min="14331" max="14331" width="13.85546875" customWidth="1"/>
    <col min="14332" max="14332" width="13.42578125" customWidth="1"/>
    <col min="14333" max="14333" width="15.140625" customWidth="1"/>
    <col min="14334" max="14334" width="40.7109375" customWidth="1"/>
    <col min="14335" max="14335" width="20.42578125" customWidth="1"/>
    <col min="14336" max="14336" width="17.85546875" customWidth="1"/>
    <col min="14337" max="14337" width="16.7109375" customWidth="1"/>
    <col min="14338" max="14338" width="13.7109375" customWidth="1"/>
    <col min="14339" max="14339" width="14.28515625" customWidth="1"/>
    <col min="14340" max="14340" width="12.7109375" customWidth="1"/>
    <col min="14341" max="14341" width="56.85546875" customWidth="1"/>
    <col min="14342" max="14343" width="0" hidden="1" customWidth="1"/>
    <col min="14580" max="14580" width="4.7109375" customWidth="1"/>
    <col min="14581" max="14581" width="14.140625" customWidth="1"/>
    <col min="14582" max="14582" width="23.42578125" customWidth="1"/>
    <col min="14583" max="14583" width="17.28515625" customWidth="1"/>
    <col min="14584" max="14584" width="11.7109375" customWidth="1"/>
    <col min="14585" max="14585" width="8.7109375" customWidth="1"/>
    <col min="14586" max="14586" width="18.7109375" customWidth="1"/>
    <col min="14587" max="14587" width="13.85546875" customWidth="1"/>
    <col min="14588" max="14588" width="13.42578125" customWidth="1"/>
    <col min="14589" max="14589" width="15.140625" customWidth="1"/>
    <col min="14590" max="14590" width="40.7109375" customWidth="1"/>
    <col min="14591" max="14591" width="20.42578125" customWidth="1"/>
    <col min="14592" max="14592" width="17.85546875" customWidth="1"/>
    <col min="14593" max="14593" width="16.7109375" customWidth="1"/>
    <col min="14594" max="14594" width="13.7109375" customWidth="1"/>
    <col min="14595" max="14595" width="14.28515625" customWidth="1"/>
    <col min="14596" max="14596" width="12.7109375" customWidth="1"/>
    <col min="14597" max="14597" width="56.85546875" customWidth="1"/>
    <col min="14598" max="14599" width="0" hidden="1" customWidth="1"/>
    <col min="14836" max="14836" width="4.7109375" customWidth="1"/>
    <col min="14837" max="14837" width="14.140625" customWidth="1"/>
    <col min="14838" max="14838" width="23.42578125" customWidth="1"/>
    <col min="14839" max="14839" width="17.28515625" customWidth="1"/>
    <col min="14840" max="14840" width="11.7109375" customWidth="1"/>
    <col min="14841" max="14841" width="8.7109375" customWidth="1"/>
    <col min="14842" max="14842" width="18.7109375" customWidth="1"/>
    <col min="14843" max="14843" width="13.85546875" customWidth="1"/>
    <col min="14844" max="14844" width="13.42578125" customWidth="1"/>
    <col min="14845" max="14845" width="15.140625" customWidth="1"/>
    <col min="14846" max="14846" width="40.7109375" customWidth="1"/>
    <col min="14847" max="14847" width="20.42578125" customWidth="1"/>
    <col min="14848" max="14848" width="17.85546875" customWidth="1"/>
    <col min="14849" max="14849" width="16.7109375" customWidth="1"/>
    <col min="14850" max="14850" width="13.7109375" customWidth="1"/>
    <col min="14851" max="14851" width="14.28515625" customWidth="1"/>
    <col min="14852" max="14852" width="12.7109375" customWidth="1"/>
    <col min="14853" max="14853" width="56.85546875" customWidth="1"/>
    <col min="14854" max="14855" width="0" hidden="1" customWidth="1"/>
    <col min="15092" max="15092" width="4.7109375" customWidth="1"/>
    <col min="15093" max="15093" width="14.140625" customWidth="1"/>
    <col min="15094" max="15094" width="23.42578125" customWidth="1"/>
    <col min="15095" max="15095" width="17.28515625" customWidth="1"/>
    <col min="15096" max="15096" width="11.7109375" customWidth="1"/>
    <col min="15097" max="15097" width="8.7109375" customWidth="1"/>
    <col min="15098" max="15098" width="18.7109375" customWidth="1"/>
    <col min="15099" max="15099" width="13.85546875" customWidth="1"/>
    <col min="15100" max="15100" width="13.42578125" customWidth="1"/>
    <col min="15101" max="15101" width="15.140625" customWidth="1"/>
    <col min="15102" max="15102" width="40.7109375" customWidth="1"/>
    <col min="15103" max="15103" width="20.42578125" customWidth="1"/>
    <col min="15104" max="15104" width="17.85546875" customWidth="1"/>
    <col min="15105" max="15105" width="16.7109375" customWidth="1"/>
    <col min="15106" max="15106" width="13.7109375" customWidth="1"/>
    <col min="15107" max="15107" width="14.28515625" customWidth="1"/>
    <col min="15108" max="15108" width="12.7109375" customWidth="1"/>
    <col min="15109" max="15109" width="56.85546875" customWidth="1"/>
    <col min="15110" max="15111" width="0" hidden="1" customWidth="1"/>
    <col min="15348" max="15348" width="4.7109375" customWidth="1"/>
    <col min="15349" max="15349" width="14.140625" customWidth="1"/>
    <col min="15350" max="15350" width="23.42578125" customWidth="1"/>
    <col min="15351" max="15351" width="17.28515625" customWidth="1"/>
    <col min="15352" max="15352" width="11.7109375" customWidth="1"/>
    <col min="15353" max="15353" width="8.7109375" customWidth="1"/>
    <col min="15354" max="15354" width="18.7109375" customWidth="1"/>
    <col min="15355" max="15355" width="13.85546875" customWidth="1"/>
    <col min="15356" max="15356" width="13.42578125" customWidth="1"/>
    <col min="15357" max="15357" width="15.140625" customWidth="1"/>
    <col min="15358" max="15358" width="40.7109375" customWidth="1"/>
    <col min="15359" max="15359" width="20.42578125" customWidth="1"/>
    <col min="15360" max="15360" width="17.85546875" customWidth="1"/>
    <col min="15361" max="15361" width="16.7109375" customWidth="1"/>
    <col min="15362" max="15362" width="13.7109375" customWidth="1"/>
    <col min="15363" max="15363" width="14.28515625" customWidth="1"/>
    <col min="15364" max="15364" width="12.7109375" customWidth="1"/>
    <col min="15365" max="15365" width="56.85546875" customWidth="1"/>
    <col min="15366" max="15367" width="0" hidden="1" customWidth="1"/>
    <col min="15604" max="15604" width="4.7109375" customWidth="1"/>
    <col min="15605" max="15605" width="14.140625" customWidth="1"/>
    <col min="15606" max="15606" width="23.42578125" customWidth="1"/>
    <col min="15607" max="15607" width="17.28515625" customWidth="1"/>
    <col min="15608" max="15608" width="11.7109375" customWidth="1"/>
    <col min="15609" max="15609" width="8.7109375" customWidth="1"/>
    <col min="15610" max="15610" width="18.7109375" customWidth="1"/>
    <col min="15611" max="15611" width="13.85546875" customWidth="1"/>
    <col min="15612" max="15612" width="13.42578125" customWidth="1"/>
    <col min="15613" max="15613" width="15.140625" customWidth="1"/>
    <col min="15614" max="15614" width="40.7109375" customWidth="1"/>
    <col min="15615" max="15615" width="20.42578125" customWidth="1"/>
    <col min="15616" max="15616" width="17.85546875" customWidth="1"/>
    <col min="15617" max="15617" width="16.7109375" customWidth="1"/>
    <col min="15618" max="15618" width="13.7109375" customWidth="1"/>
    <col min="15619" max="15619" width="14.28515625" customWidth="1"/>
    <col min="15620" max="15620" width="12.7109375" customWidth="1"/>
    <col min="15621" max="15621" width="56.85546875" customWidth="1"/>
    <col min="15622" max="15623" width="0" hidden="1" customWidth="1"/>
    <col min="15860" max="15860" width="4.7109375" customWidth="1"/>
    <col min="15861" max="15861" width="14.140625" customWidth="1"/>
    <col min="15862" max="15862" width="23.42578125" customWidth="1"/>
    <col min="15863" max="15863" width="17.28515625" customWidth="1"/>
    <col min="15864" max="15864" width="11.7109375" customWidth="1"/>
    <col min="15865" max="15865" width="8.7109375" customWidth="1"/>
    <col min="15866" max="15866" width="18.7109375" customWidth="1"/>
    <col min="15867" max="15867" width="13.85546875" customWidth="1"/>
    <col min="15868" max="15868" width="13.42578125" customWidth="1"/>
    <col min="15869" max="15869" width="15.140625" customWidth="1"/>
    <col min="15870" max="15870" width="40.7109375" customWidth="1"/>
    <col min="15871" max="15871" width="20.42578125" customWidth="1"/>
    <col min="15872" max="15872" width="17.85546875" customWidth="1"/>
    <col min="15873" max="15873" width="16.7109375" customWidth="1"/>
    <col min="15874" max="15874" width="13.7109375" customWidth="1"/>
    <col min="15875" max="15875" width="14.28515625" customWidth="1"/>
    <col min="15876" max="15876" width="12.7109375" customWidth="1"/>
    <col min="15877" max="15877" width="56.85546875" customWidth="1"/>
    <col min="15878" max="15879" width="0" hidden="1" customWidth="1"/>
    <col min="16116" max="16116" width="4.7109375" customWidth="1"/>
    <col min="16117" max="16117" width="14.140625" customWidth="1"/>
    <col min="16118" max="16118" width="23.42578125" customWidth="1"/>
    <col min="16119" max="16119" width="17.28515625" customWidth="1"/>
    <col min="16120" max="16120" width="11.7109375" customWidth="1"/>
    <col min="16121" max="16121" width="8.7109375" customWidth="1"/>
    <col min="16122" max="16122" width="18.7109375" customWidth="1"/>
    <col min="16123" max="16123" width="13.85546875" customWidth="1"/>
    <col min="16124" max="16124" width="13.42578125" customWidth="1"/>
    <col min="16125" max="16125" width="15.140625" customWidth="1"/>
    <col min="16126" max="16126" width="40.7109375" customWidth="1"/>
    <col min="16127" max="16127" width="20.42578125" customWidth="1"/>
    <col min="16128" max="16128" width="17.85546875" customWidth="1"/>
    <col min="16129" max="16129" width="16.7109375" customWidth="1"/>
    <col min="16130" max="16130" width="13.7109375" customWidth="1"/>
    <col min="16131" max="16131" width="14.28515625" customWidth="1"/>
    <col min="16132" max="16132" width="12.7109375" customWidth="1"/>
    <col min="16133" max="16133" width="56.85546875" customWidth="1"/>
    <col min="16134" max="16135" width="0" hidden="1" customWidth="1"/>
  </cols>
  <sheetData>
    <row r="1" spans="1:76" ht="37.9" customHeight="1" x14ac:dyDescent="0.45">
      <c r="A1" s="281" t="s">
        <v>215</v>
      </c>
      <c r="C1" s="5"/>
      <c r="D1" s="5"/>
      <c r="E1" s="5"/>
      <c r="F1" s="5"/>
      <c r="G1" s="6"/>
      <c r="H1" s="7"/>
      <c r="I1" s="8"/>
      <c r="J1" s="8"/>
      <c r="K1" s="8"/>
      <c r="L1" s="8"/>
      <c r="M1" s="8"/>
      <c r="N1" s="8"/>
      <c r="O1" s="8"/>
      <c r="P1" s="8"/>
      <c r="Q1" s="9"/>
    </row>
    <row r="2" spans="1:76" ht="15" customHeight="1" thickBot="1" x14ac:dyDescent="0.5">
      <c r="B2" s="4"/>
      <c r="C2" s="5"/>
      <c r="D2" s="5"/>
      <c r="E2" s="5"/>
      <c r="F2" s="5"/>
      <c r="G2" s="6"/>
      <c r="H2" s="7"/>
      <c r="I2" s="8"/>
      <c r="J2" s="8"/>
      <c r="K2" s="8"/>
      <c r="L2" s="8"/>
      <c r="M2" s="8"/>
      <c r="N2" s="8"/>
      <c r="O2" s="8"/>
      <c r="P2" s="8"/>
      <c r="Q2" s="9"/>
    </row>
    <row r="3" spans="1:76" ht="32.25" customHeight="1" x14ac:dyDescent="0.25">
      <c r="A3" s="683" t="s">
        <v>33</v>
      </c>
      <c r="B3" s="681" t="s">
        <v>34</v>
      </c>
      <c r="C3" s="681" t="s">
        <v>28</v>
      </c>
      <c r="D3" s="681" t="s">
        <v>35</v>
      </c>
      <c r="E3" s="681" t="s">
        <v>36</v>
      </c>
      <c r="F3" s="685" t="s">
        <v>37</v>
      </c>
      <c r="G3" s="677" t="s">
        <v>10</v>
      </c>
      <c r="H3" s="679" t="s">
        <v>38</v>
      </c>
      <c r="I3" s="681" t="s">
        <v>39</v>
      </c>
      <c r="J3" s="681" t="s">
        <v>11</v>
      </c>
      <c r="K3" s="666" t="s">
        <v>16</v>
      </c>
      <c r="L3" s="668" t="s">
        <v>40</v>
      </c>
      <c r="M3" s="659" t="s">
        <v>41</v>
      </c>
      <c r="N3" s="660"/>
      <c r="O3" s="661"/>
      <c r="P3" s="662" t="s">
        <v>42</v>
      </c>
      <c r="Q3" s="664" t="s">
        <v>43</v>
      </c>
    </row>
    <row r="4" spans="1:76" ht="164.25" customHeight="1" x14ac:dyDescent="0.25">
      <c r="A4" s="684"/>
      <c r="B4" s="682"/>
      <c r="C4" s="682"/>
      <c r="D4" s="509"/>
      <c r="E4" s="682"/>
      <c r="F4" s="686"/>
      <c r="G4" s="678"/>
      <c r="H4" s="680"/>
      <c r="I4" s="682"/>
      <c r="J4" s="682"/>
      <c r="K4" s="667"/>
      <c r="L4" s="669"/>
      <c r="M4" s="10" t="s">
        <v>44</v>
      </c>
      <c r="N4" s="11" t="s">
        <v>149</v>
      </c>
      <c r="O4" s="12" t="s">
        <v>45</v>
      </c>
      <c r="P4" s="663"/>
      <c r="Q4" s="665"/>
    </row>
    <row r="5" spans="1:76" ht="34.5" customHeight="1" thickBot="1" x14ac:dyDescent="0.3">
      <c r="A5" s="13" t="s">
        <v>46</v>
      </c>
      <c r="B5" s="14" t="s">
        <v>47</v>
      </c>
      <c r="C5" s="14" t="s">
        <v>48</v>
      </c>
      <c r="D5" s="14" t="s">
        <v>49</v>
      </c>
      <c r="E5" s="14" t="s">
        <v>50</v>
      </c>
      <c r="F5" s="14" t="s">
        <v>51</v>
      </c>
      <c r="G5" s="14" t="s">
        <v>52</v>
      </c>
      <c r="H5" s="15" t="s">
        <v>53</v>
      </c>
      <c r="I5" s="14" t="s">
        <v>54</v>
      </c>
      <c r="J5" s="16" t="s">
        <v>55</v>
      </c>
      <c r="K5" s="16" t="s">
        <v>56</v>
      </c>
      <c r="L5" s="17" t="s">
        <v>57</v>
      </c>
      <c r="M5" s="18" t="s">
        <v>58</v>
      </c>
      <c r="N5" s="13" t="s">
        <v>59</v>
      </c>
      <c r="O5" s="19" t="s">
        <v>60</v>
      </c>
      <c r="P5" s="20" t="s">
        <v>61</v>
      </c>
      <c r="Q5" s="201" t="s">
        <v>257</v>
      </c>
    </row>
    <row r="6" spans="1:76" ht="198" customHeight="1" x14ac:dyDescent="0.25">
      <c r="A6" s="674">
        <v>1</v>
      </c>
      <c r="B6" s="675" t="s">
        <v>18</v>
      </c>
      <c r="C6" s="657" t="s">
        <v>17</v>
      </c>
      <c r="D6" s="657" t="s">
        <v>62</v>
      </c>
      <c r="E6" s="676" t="s">
        <v>19</v>
      </c>
      <c r="F6" s="654" t="s">
        <v>63</v>
      </c>
      <c r="G6" s="656">
        <v>362375172.18000001</v>
      </c>
      <c r="H6" s="657" t="s">
        <v>18</v>
      </c>
      <c r="I6" s="657" t="s">
        <v>64</v>
      </c>
      <c r="J6" s="657" t="s">
        <v>65</v>
      </c>
      <c r="K6" s="658" t="s">
        <v>66</v>
      </c>
      <c r="L6" s="670">
        <v>101386743</v>
      </c>
      <c r="M6" s="670">
        <f>N6+O6</f>
        <v>1004341.5</v>
      </c>
      <c r="N6" s="21">
        <v>1004341.5</v>
      </c>
      <c r="O6" s="671">
        <v>0</v>
      </c>
      <c r="P6" s="652">
        <f>M6/L6</f>
        <v>9.9060436333377432E-3</v>
      </c>
      <c r="Q6" s="653" t="s">
        <v>228</v>
      </c>
      <c r="R6" s="22"/>
    </row>
    <row r="7" spans="1:76" ht="109.5" customHeight="1" x14ac:dyDescent="0.25">
      <c r="A7" s="637"/>
      <c r="B7" s="638"/>
      <c r="C7" s="493"/>
      <c r="D7" s="493"/>
      <c r="E7" s="617"/>
      <c r="F7" s="603"/>
      <c r="G7" s="625"/>
      <c r="H7" s="493"/>
      <c r="I7" s="493"/>
      <c r="J7" s="493"/>
      <c r="K7" s="621"/>
      <c r="L7" s="641"/>
      <c r="M7" s="641"/>
      <c r="N7" s="23" t="s">
        <v>67</v>
      </c>
      <c r="O7" s="672"/>
      <c r="P7" s="635"/>
      <c r="Q7" s="644"/>
      <c r="R7" s="22"/>
    </row>
    <row r="8" spans="1:76" ht="173.45" customHeight="1" x14ac:dyDescent="0.25">
      <c r="A8" s="591"/>
      <c r="B8" s="593"/>
      <c r="C8" s="494"/>
      <c r="D8" s="494"/>
      <c r="E8" s="618"/>
      <c r="F8" s="655"/>
      <c r="G8" s="626"/>
      <c r="H8" s="494"/>
      <c r="I8" s="494"/>
      <c r="J8" s="494"/>
      <c r="K8" s="542"/>
      <c r="L8" s="544"/>
      <c r="M8" s="544"/>
      <c r="N8" s="24">
        <v>5641832.5</v>
      </c>
      <c r="O8" s="673"/>
      <c r="P8" s="550"/>
      <c r="Q8" s="623"/>
      <c r="R8" s="22"/>
    </row>
    <row r="9" spans="1:76" ht="51" customHeight="1" x14ac:dyDescent="0.25">
      <c r="A9" s="590">
        <v>2</v>
      </c>
      <c r="B9" s="650" t="s">
        <v>18</v>
      </c>
      <c r="C9" s="651" t="s">
        <v>68</v>
      </c>
      <c r="D9" s="650" t="s">
        <v>62</v>
      </c>
      <c r="E9" s="651" t="s">
        <v>69</v>
      </c>
      <c r="F9" s="650" t="s">
        <v>63</v>
      </c>
      <c r="G9" s="649">
        <v>462724796.58999997</v>
      </c>
      <c r="H9" s="650" t="s">
        <v>18</v>
      </c>
      <c r="I9" s="650" t="s">
        <v>70</v>
      </c>
      <c r="J9" s="650" t="s">
        <v>65</v>
      </c>
      <c r="K9" s="645" t="s">
        <v>71</v>
      </c>
      <c r="L9" s="543">
        <v>13225052</v>
      </c>
      <c r="M9" s="543">
        <f>N9+O9</f>
        <v>96798.25</v>
      </c>
      <c r="N9" s="27">
        <v>96798.25</v>
      </c>
      <c r="O9" s="547">
        <v>0</v>
      </c>
      <c r="P9" s="549">
        <f>M9/L9</f>
        <v>7.3193095951531988E-3</v>
      </c>
      <c r="Q9" s="643" t="s">
        <v>229</v>
      </c>
      <c r="R9" s="22"/>
      <c r="S9" s="28"/>
      <c r="T9" s="28"/>
      <c r="U9" s="28"/>
      <c r="V9" s="28"/>
      <c r="W9" s="28"/>
      <c r="X9" s="28"/>
      <c r="Y9" s="28"/>
      <c r="Z9" s="28"/>
      <c r="AA9" s="28"/>
      <c r="AB9" s="28"/>
      <c r="AC9" s="28"/>
      <c r="AD9" s="28"/>
      <c r="AE9" s="28"/>
      <c r="AF9" s="28"/>
      <c r="AG9" s="28"/>
      <c r="AH9" s="28"/>
      <c r="AI9" s="28"/>
      <c r="AJ9" s="28"/>
      <c r="AK9" s="28"/>
      <c r="AL9" s="28"/>
      <c r="AM9" s="28"/>
      <c r="AN9" s="28"/>
      <c r="AO9" s="28"/>
      <c r="AP9" s="28"/>
      <c r="AQ9" s="28"/>
      <c r="AR9" s="28"/>
      <c r="AS9" s="28"/>
      <c r="AT9" s="28"/>
      <c r="AU9" s="28"/>
      <c r="AV9" s="28"/>
      <c r="AW9" s="28"/>
      <c r="AX9" s="28"/>
      <c r="AY9" s="28"/>
      <c r="AZ9" s="28"/>
      <c r="BA9" s="28"/>
      <c r="BB9" s="28"/>
      <c r="BC9" s="28"/>
      <c r="BD9" s="28"/>
      <c r="BE9" s="28"/>
      <c r="BF9" s="28"/>
      <c r="BG9" s="28"/>
      <c r="BH9" s="28"/>
      <c r="BI9" s="28"/>
      <c r="BJ9" s="28"/>
      <c r="BK9" s="28"/>
      <c r="BL9" s="28"/>
      <c r="BM9" s="28"/>
      <c r="BN9" s="28"/>
      <c r="BO9" s="28"/>
      <c r="BP9" s="28"/>
      <c r="BQ9" s="28"/>
      <c r="BR9" s="28"/>
      <c r="BS9" s="28"/>
      <c r="BT9" s="28"/>
      <c r="BU9" s="28"/>
      <c r="BV9" s="28"/>
      <c r="BW9" s="28"/>
      <c r="BX9" s="28"/>
    </row>
    <row r="10" spans="1:76" ht="60" x14ac:dyDescent="0.25">
      <c r="A10" s="637"/>
      <c r="B10" s="650"/>
      <c r="C10" s="650"/>
      <c r="D10" s="650"/>
      <c r="E10" s="650"/>
      <c r="F10" s="650"/>
      <c r="G10" s="649"/>
      <c r="H10" s="650"/>
      <c r="I10" s="650"/>
      <c r="J10" s="650"/>
      <c r="K10" s="646"/>
      <c r="L10" s="641"/>
      <c r="M10" s="641"/>
      <c r="N10" s="29" t="s">
        <v>72</v>
      </c>
      <c r="O10" s="642"/>
      <c r="P10" s="635"/>
      <c r="Q10" s="644"/>
      <c r="R10" s="22"/>
      <c r="S10" s="28"/>
      <c r="T10" s="28"/>
      <c r="U10" s="28"/>
      <c r="V10" s="28"/>
      <c r="W10" s="28"/>
      <c r="X10" s="28"/>
      <c r="Y10" s="28"/>
      <c r="Z10" s="28"/>
      <c r="AA10" s="28"/>
      <c r="AB10" s="28"/>
      <c r="AC10" s="28"/>
      <c r="AD10" s="28"/>
      <c r="AE10" s="28"/>
      <c r="AF10" s="28"/>
      <c r="AG10" s="28"/>
      <c r="AH10" s="28"/>
      <c r="AI10" s="28"/>
      <c r="AJ10" s="28"/>
      <c r="AK10" s="28"/>
      <c r="AL10" s="28"/>
      <c r="AM10" s="28"/>
      <c r="AN10" s="28"/>
      <c r="AO10" s="28"/>
      <c r="AP10" s="28"/>
      <c r="AQ10" s="28"/>
      <c r="AR10" s="28"/>
      <c r="AS10" s="28"/>
      <c r="AT10" s="28"/>
      <c r="AU10" s="28"/>
      <c r="AV10" s="28"/>
      <c r="AW10" s="28"/>
      <c r="AX10" s="28"/>
      <c r="AY10" s="28"/>
      <c r="AZ10" s="28"/>
      <c r="BA10" s="28"/>
      <c r="BB10" s="28"/>
      <c r="BC10" s="28"/>
      <c r="BD10" s="28"/>
      <c r="BE10" s="28"/>
      <c r="BF10" s="28"/>
      <c r="BG10" s="28"/>
      <c r="BH10" s="28"/>
      <c r="BI10" s="28"/>
      <c r="BJ10" s="28"/>
      <c r="BK10" s="28"/>
      <c r="BL10" s="28"/>
      <c r="BM10" s="28"/>
      <c r="BN10" s="28"/>
      <c r="BO10" s="28"/>
      <c r="BP10" s="28"/>
      <c r="BQ10" s="28"/>
      <c r="BR10" s="28"/>
      <c r="BS10" s="28"/>
      <c r="BT10" s="28"/>
      <c r="BU10" s="28"/>
      <c r="BV10" s="28"/>
      <c r="BW10" s="28"/>
      <c r="BX10" s="28"/>
    </row>
    <row r="11" spans="1:76" ht="108.75" customHeight="1" x14ac:dyDescent="0.25">
      <c r="A11" s="591"/>
      <c r="B11" s="650"/>
      <c r="C11" s="650"/>
      <c r="D11" s="650"/>
      <c r="E11" s="650"/>
      <c r="F11" s="650"/>
      <c r="G11" s="649"/>
      <c r="H11" s="650"/>
      <c r="I11" s="650"/>
      <c r="J11" s="650"/>
      <c r="K11" s="647"/>
      <c r="L11" s="544"/>
      <c r="M11" s="544"/>
      <c r="N11" s="30">
        <v>290394.75</v>
      </c>
      <c r="O11" s="548"/>
      <c r="P11" s="550"/>
      <c r="Q11" s="623"/>
      <c r="R11" s="22"/>
      <c r="S11" s="28"/>
      <c r="T11" s="28"/>
      <c r="U11" s="28"/>
      <c r="V11" s="28"/>
      <c r="W11" s="28"/>
      <c r="X11" s="28"/>
      <c r="Y11" s="28"/>
      <c r="Z11" s="28"/>
      <c r="AA11" s="28"/>
      <c r="AB11" s="28"/>
      <c r="AC11" s="28"/>
      <c r="AD11" s="28"/>
      <c r="AE11" s="28"/>
      <c r="AF11" s="28"/>
      <c r="AG11" s="28"/>
      <c r="AH11" s="28"/>
      <c r="AI11" s="28"/>
      <c r="AJ11" s="28"/>
      <c r="AK11" s="28"/>
      <c r="AL11" s="28"/>
      <c r="AM11" s="28"/>
      <c r="AN11" s="28"/>
      <c r="AO11" s="28"/>
      <c r="AP11" s="28"/>
      <c r="AQ11" s="28"/>
      <c r="AR11" s="28"/>
      <c r="AS11" s="28"/>
      <c r="AT11" s="28"/>
      <c r="AU11" s="28"/>
      <c r="AV11" s="28"/>
      <c r="AW11" s="28"/>
      <c r="AX11" s="28"/>
      <c r="AY11" s="28"/>
      <c r="AZ11" s="28"/>
      <c r="BA11" s="28"/>
      <c r="BB11" s="28"/>
      <c r="BC11" s="28"/>
      <c r="BD11" s="28"/>
      <c r="BE11" s="28"/>
      <c r="BF11" s="28"/>
      <c r="BG11" s="28"/>
      <c r="BH11" s="28"/>
      <c r="BI11" s="28"/>
      <c r="BJ11" s="28"/>
      <c r="BK11" s="28"/>
      <c r="BL11" s="28"/>
      <c r="BM11" s="28"/>
      <c r="BN11" s="28"/>
      <c r="BO11" s="28"/>
      <c r="BP11" s="28"/>
      <c r="BQ11" s="28"/>
      <c r="BR11" s="28"/>
      <c r="BS11" s="28"/>
      <c r="BT11" s="28"/>
      <c r="BU11" s="28"/>
      <c r="BV11" s="28"/>
      <c r="BW11" s="28"/>
      <c r="BX11" s="28"/>
    </row>
    <row r="12" spans="1:76" ht="237" customHeight="1" x14ac:dyDescent="0.25">
      <c r="A12" s="594">
        <v>3</v>
      </c>
      <c r="B12" s="492" t="s">
        <v>20</v>
      </c>
      <c r="C12" s="636" t="s">
        <v>21</v>
      </c>
      <c r="D12" s="492" t="s">
        <v>73</v>
      </c>
      <c r="E12" s="492" t="s">
        <v>22</v>
      </c>
      <c r="F12" s="492" t="s">
        <v>63</v>
      </c>
      <c r="G12" s="624">
        <v>400418989.25999999</v>
      </c>
      <c r="H12" s="492" t="s">
        <v>74</v>
      </c>
      <c r="I12" s="492" t="s">
        <v>75</v>
      </c>
      <c r="J12" s="492" t="s">
        <v>65</v>
      </c>
      <c r="K12" s="541" t="s">
        <v>76</v>
      </c>
      <c r="L12" s="543">
        <v>178471075</v>
      </c>
      <c r="M12" s="543">
        <f>N12+O12</f>
        <v>11053466</v>
      </c>
      <c r="N12" s="31">
        <v>11053466</v>
      </c>
      <c r="O12" s="547">
        <v>0</v>
      </c>
      <c r="P12" s="549">
        <f>M12/L12</f>
        <v>6.1934215390365074E-2</v>
      </c>
      <c r="Q12" s="551" t="s">
        <v>262</v>
      </c>
      <c r="R12" s="22"/>
      <c r="S12" s="28"/>
      <c r="T12" s="28"/>
      <c r="U12" s="28"/>
      <c r="V12" s="28"/>
      <c r="W12" s="28"/>
      <c r="X12" s="28"/>
      <c r="Y12" s="28"/>
      <c r="Z12" s="28"/>
      <c r="AA12" s="28"/>
      <c r="AB12" s="28"/>
      <c r="AC12" s="28"/>
      <c r="AD12" s="28"/>
      <c r="AE12" s="28"/>
      <c r="AF12" s="28"/>
      <c r="AG12" s="28"/>
      <c r="AH12" s="28"/>
      <c r="AI12" s="28"/>
      <c r="AJ12" s="28"/>
      <c r="AK12" s="28"/>
      <c r="AL12" s="28"/>
      <c r="AM12" s="28"/>
      <c r="AN12" s="28"/>
      <c r="AO12" s="28"/>
      <c r="AP12" s="28"/>
      <c r="AQ12" s="28"/>
      <c r="AR12" s="28"/>
      <c r="AS12" s="28"/>
      <c r="AT12" s="28"/>
      <c r="AU12" s="28"/>
      <c r="AV12" s="28"/>
      <c r="AW12" s="28"/>
      <c r="AX12" s="28"/>
      <c r="AY12" s="28"/>
      <c r="AZ12" s="28"/>
      <c r="BA12" s="28"/>
      <c r="BB12" s="28"/>
      <c r="BC12" s="28"/>
      <c r="BD12" s="28"/>
      <c r="BE12" s="28"/>
      <c r="BF12" s="28"/>
      <c r="BG12" s="28"/>
      <c r="BH12" s="28"/>
      <c r="BI12" s="28"/>
      <c r="BJ12" s="28"/>
      <c r="BK12" s="28"/>
      <c r="BL12" s="28"/>
      <c r="BM12" s="28"/>
      <c r="BN12" s="28"/>
      <c r="BO12" s="28"/>
      <c r="BP12" s="28"/>
      <c r="BQ12" s="28"/>
      <c r="BR12" s="28"/>
      <c r="BS12" s="28"/>
      <c r="BT12" s="28"/>
      <c r="BU12" s="28"/>
      <c r="BV12" s="28"/>
      <c r="BW12" s="28"/>
      <c r="BX12" s="28"/>
    </row>
    <row r="13" spans="1:76" ht="176.25" customHeight="1" x14ac:dyDescent="0.25">
      <c r="A13" s="595"/>
      <c r="B13" s="493"/>
      <c r="C13" s="493"/>
      <c r="D13" s="493"/>
      <c r="E13" s="493"/>
      <c r="F13" s="493"/>
      <c r="G13" s="625"/>
      <c r="H13" s="493"/>
      <c r="I13" s="493"/>
      <c r="J13" s="493"/>
      <c r="K13" s="621"/>
      <c r="L13" s="641"/>
      <c r="M13" s="641"/>
      <c r="N13" s="32" t="s">
        <v>77</v>
      </c>
      <c r="O13" s="642"/>
      <c r="P13" s="635"/>
      <c r="Q13" s="648"/>
      <c r="R13" s="22"/>
      <c r="S13" s="28"/>
      <c r="T13" s="28"/>
      <c r="U13" s="28"/>
      <c r="V13" s="28"/>
      <c r="W13" s="28"/>
      <c r="X13" s="28"/>
      <c r="Y13" s="28"/>
      <c r="Z13" s="28"/>
      <c r="AA13" s="28"/>
      <c r="AB13" s="28"/>
      <c r="AC13" s="28"/>
      <c r="AD13" s="28"/>
      <c r="AE13" s="28"/>
      <c r="AF13" s="28"/>
      <c r="AG13" s="28"/>
      <c r="AH13" s="28"/>
      <c r="AI13" s="28"/>
      <c r="AJ13" s="28"/>
      <c r="AK13" s="28"/>
      <c r="AL13" s="28"/>
      <c r="AM13" s="28"/>
      <c r="AN13" s="28"/>
      <c r="AO13" s="28"/>
      <c r="AP13" s="28"/>
      <c r="AQ13" s="28"/>
      <c r="AR13" s="28"/>
      <c r="AS13" s="28"/>
      <c r="AT13" s="28"/>
      <c r="AU13" s="28"/>
      <c r="AV13" s="28"/>
      <c r="AW13" s="28"/>
      <c r="AX13" s="28"/>
      <c r="AY13" s="28"/>
      <c r="AZ13" s="28"/>
      <c r="BA13" s="28"/>
      <c r="BB13" s="28"/>
      <c r="BC13" s="28"/>
      <c r="BD13" s="28"/>
      <c r="BE13" s="28"/>
      <c r="BF13" s="28"/>
      <c r="BG13" s="28"/>
      <c r="BH13" s="28"/>
      <c r="BI13" s="28"/>
      <c r="BJ13" s="28"/>
      <c r="BK13" s="28"/>
      <c r="BL13" s="28"/>
      <c r="BM13" s="28"/>
      <c r="BN13" s="28"/>
      <c r="BO13" s="28"/>
      <c r="BP13" s="28"/>
      <c r="BQ13" s="28"/>
      <c r="BR13" s="28"/>
      <c r="BS13" s="28"/>
      <c r="BT13" s="28"/>
      <c r="BU13" s="28"/>
      <c r="BV13" s="28"/>
      <c r="BW13" s="28"/>
      <c r="BX13" s="28"/>
    </row>
    <row r="14" spans="1:76" ht="176.45" customHeight="1" x14ac:dyDescent="0.25">
      <c r="A14" s="595"/>
      <c r="B14" s="493"/>
      <c r="C14" s="493"/>
      <c r="D14" s="493"/>
      <c r="E14" s="493"/>
      <c r="F14" s="493"/>
      <c r="G14" s="625"/>
      <c r="H14" s="493"/>
      <c r="I14" s="493"/>
      <c r="J14" s="493"/>
      <c r="K14" s="542"/>
      <c r="L14" s="544"/>
      <c r="M14" s="544"/>
      <c r="N14" s="33">
        <v>33160392</v>
      </c>
      <c r="O14" s="548"/>
      <c r="P14" s="550"/>
      <c r="Q14" s="648"/>
      <c r="R14" s="22"/>
      <c r="S14" s="28"/>
      <c r="T14" s="28"/>
      <c r="U14" s="28"/>
      <c r="V14" s="28"/>
      <c r="W14" s="28"/>
      <c r="X14" s="28"/>
      <c r="Y14" s="28"/>
      <c r="Z14" s="28"/>
      <c r="AA14" s="28"/>
      <c r="AB14" s="28"/>
      <c r="AC14" s="28"/>
      <c r="AD14" s="28"/>
      <c r="AE14" s="28"/>
      <c r="AF14" s="28"/>
      <c r="AG14" s="28"/>
      <c r="AH14" s="28"/>
      <c r="AI14" s="28"/>
      <c r="AJ14" s="28"/>
      <c r="AK14" s="28"/>
      <c r="AL14" s="28"/>
      <c r="AM14" s="28"/>
      <c r="AN14" s="28"/>
      <c r="AO14" s="28"/>
      <c r="AP14" s="28"/>
      <c r="AQ14" s="28"/>
      <c r="AR14" s="28"/>
      <c r="AS14" s="28"/>
      <c r="AT14" s="28"/>
      <c r="AU14" s="28"/>
      <c r="AV14" s="28"/>
      <c r="AW14" s="28"/>
      <c r="AX14" s="28"/>
      <c r="AY14" s="28"/>
      <c r="AZ14" s="28"/>
      <c r="BA14" s="28"/>
      <c r="BB14" s="28"/>
      <c r="BC14" s="28"/>
      <c r="BD14" s="28"/>
      <c r="BE14" s="28"/>
      <c r="BF14" s="28"/>
      <c r="BG14" s="28"/>
      <c r="BH14" s="28"/>
      <c r="BI14" s="28"/>
      <c r="BJ14" s="28"/>
      <c r="BK14" s="28"/>
      <c r="BL14" s="28"/>
      <c r="BM14" s="28"/>
      <c r="BN14" s="28"/>
      <c r="BO14" s="28"/>
      <c r="BP14" s="28"/>
      <c r="BQ14" s="28"/>
      <c r="BR14" s="28"/>
      <c r="BS14" s="28"/>
      <c r="BT14" s="28"/>
      <c r="BU14" s="28"/>
      <c r="BV14" s="28"/>
      <c r="BW14" s="28"/>
      <c r="BX14" s="28"/>
    </row>
    <row r="15" spans="1:76" s="28" customFormat="1" ht="313.5" customHeight="1" x14ac:dyDescent="0.25">
      <c r="A15" s="595"/>
      <c r="B15" s="493"/>
      <c r="C15" s="493"/>
      <c r="D15" s="493"/>
      <c r="E15" s="493"/>
      <c r="F15" s="493"/>
      <c r="G15" s="625"/>
      <c r="H15" s="493"/>
      <c r="I15" s="493"/>
      <c r="J15" s="119" t="s">
        <v>13</v>
      </c>
      <c r="K15" s="319" t="s">
        <v>225</v>
      </c>
      <c r="L15" s="241">
        <v>40518449.969999999</v>
      </c>
      <c r="M15" s="202">
        <f t="shared" ref="M15:M25" si="0">N15+O15</f>
        <v>39887710.969999999</v>
      </c>
      <c r="N15" s="34">
        <v>39887710.969999999</v>
      </c>
      <c r="O15" s="35">
        <v>0</v>
      </c>
      <c r="P15" s="122">
        <f t="shared" ref="P15:P24" si="1">M15/L15</f>
        <v>0.98443328902100147</v>
      </c>
      <c r="Q15" s="1" t="s">
        <v>243</v>
      </c>
      <c r="R15" s="22"/>
    </row>
    <row r="16" spans="1:76" s="28" customFormat="1" ht="114.6" customHeight="1" x14ac:dyDescent="0.25">
      <c r="A16" s="595"/>
      <c r="B16" s="493"/>
      <c r="C16" s="493"/>
      <c r="D16" s="493"/>
      <c r="E16" s="493"/>
      <c r="F16" s="493"/>
      <c r="G16" s="625"/>
      <c r="H16" s="493"/>
      <c r="I16" s="493"/>
      <c r="J16" s="492" t="s">
        <v>65</v>
      </c>
      <c r="K16" s="620" t="s">
        <v>295</v>
      </c>
      <c r="L16" s="479">
        <v>10926411.029999999</v>
      </c>
      <c r="M16" s="632">
        <f>N16+N17+N18+O18</f>
        <v>10926411.030000001</v>
      </c>
      <c r="N16" s="38">
        <v>823671</v>
      </c>
      <c r="O16" s="203">
        <v>0</v>
      </c>
      <c r="P16" s="549">
        <f t="shared" si="1"/>
        <v>1.0000000000000002</v>
      </c>
      <c r="Q16" s="551" t="s">
        <v>294</v>
      </c>
      <c r="R16" s="22"/>
    </row>
    <row r="17" spans="1:76" s="28" customFormat="1" ht="161.1" customHeight="1" x14ac:dyDescent="0.25">
      <c r="A17" s="595"/>
      <c r="B17" s="493"/>
      <c r="C17" s="493"/>
      <c r="D17" s="493"/>
      <c r="E17" s="493"/>
      <c r="F17" s="493"/>
      <c r="G17" s="625"/>
      <c r="H17" s="493"/>
      <c r="I17" s="493"/>
      <c r="J17" s="493"/>
      <c r="K17" s="621"/>
      <c r="L17" s="631"/>
      <c r="M17" s="633"/>
      <c r="N17" s="36">
        <v>5878388</v>
      </c>
      <c r="O17" s="204">
        <v>0</v>
      </c>
      <c r="P17" s="635"/>
      <c r="Q17" s="552"/>
      <c r="R17" s="22"/>
      <c r="S17" s="95"/>
    </row>
    <row r="18" spans="1:76" s="28" customFormat="1" ht="99.6" customHeight="1" x14ac:dyDescent="0.25">
      <c r="A18" s="596"/>
      <c r="B18" s="494"/>
      <c r="C18" s="494"/>
      <c r="D18" s="494"/>
      <c r="E18" s="494"/>
      <c r="F18" s="494"/>
      <c r="G18" s="626"/>
      <c r="H18" s="494"/>
      <c r="I18" s="494"/>
      <c r="J18" s="494"/>
      <c r="K18" s="542"/>
      <c r="L18" s="480"/>
      <c r="M18" s="634"/>
      <c r="N18" s="36">
        <v>0</v>
      </c>
      <c r="O18" s="204">
        <v>4224352.03</v>
      </c>
      <c r="P18" s="550"/>
      <c r="Q18" s="407" t="s">
        <v>286</v>
      </c>
      <c r="R18" s="22"/>
      <c r="S18" s="95"/>
    </row>
    <row r="19" spans="1:76" ht="221.1" customHeight="1" x14ac:dyDescent="0.25">
      <c r="A19" s="594">
        <v>4</v>
      </c>
      <c r="B19" s="567" t="s">
        <v>78</v>
      </c>
      <c r="C19" s="567" t="s">
        <v>232</v>
      </c>
      <c r="D19" s="492" t="s">
        <v>73</v>
      </c>
      <c r="E19" s="616" t="s">
        <v>79</v>
      </c>
      <c r="F19" s="619" t="s">
        <v>63</v>
      </c>
      <c r="G19" s="624">
        <v>433013258.18000001</v>
      </c>
      <c r="H19" s="627" t="s">
        <v>74</v>
      </c>
      <c r="I19" s="523" t="s">
        <v>80</v>
      </c>
      <c r="J19" s="492" t="s">
        <v>65</v>
      </c>
      <c r="K19" s="611" t="s">
        <v>81</v>
      </c>
      <c r="L19" s="479">
        <v>354887803</v>
      </c>
      <c r="M19" s="543">
        <f>N19+O19+N20</f>
        <v>88721951</v>
      </c>
      <c r="N19" s="40">
        <v>88653154</v>
      </c>
      <c r="O19" s="547">
        <v>0</v>
      </c>
      <c r="P19" s="549">
        <f t="shared" si="1"/>
        <v>0.250000000704448</v>
      </c>
      <c r="Q19" s="551" t="s">
        <v>271</v>
      </c>
      <c r="R19" s="22"/>
      <c r="S19" s="28"/>
      <c r="T19" s="28"/>
      <c r="U19" s="28"/>
      <c r="V19" s="28"/>
      <c r="W19" s="28"/>
      <c r="X19" s="28"/>
      <c r="Y19" s="28"/>
      <c r="Z19" s="28"/>
      <c r="AA19" s="28"/>
      <c r="AB19" s="28"/>
      <c r="AC19" s="28"/>
      <c r="AD19" s="28"/>
      <c r="AE19" s="28"/>
      <c r="AF19" s="28"/>
      <c r="AG19" s="28"/>
      <c r="AH19" s="28"/>
      <c r="AI19" s="28"/>
      <c r="AJ19" s="28"/>
      <c r="AK19" s="28"/>
      <c r="AL19" s="28"/>
      <c r="AM19" s="28"/>
      <c r="AN19" s="28"/>
      <c r="AO19" s="28"/>
      <c r="AP19" s="28"/>
      <c r="AQ19" s="28"/>
      <c r="AR19" s="28"/>
      <c r="AS19" s="28"/>
      <c r="AT19" s="28"/>
      <c r="AU19" s="28"/>
      <c r="AV19" s="28"/>
      <c r="AW19" s="28"/>
      <c r="AX19" s="28"/>
      <c r="AY19" s="28"/>
      <c r="AZ19" s="28"/>
      <c r="BA19" s="28"/>
      <c r="BB19" s="28"/>
      <c r="BC19" s="28"/>
      <c r="BD19" s="28"/>
      <c r="BE19" s="28"/>
      <c r="BF19" s="28"/>
      <c r="BG19" s="28"/>
      <c r="BH19" s="28"/>
      <c r="BI19" s="28"/>
      <c r="BJ19" s="28"/>
      <c r="BK19" s="28"/>
      <c r="BL19" s="28"/>
      <c r="BM19" s="28"/>
      <c r="BN19" s="28"/>
      <c r="BO19" s="28"/>
      <c r="BP19" s="28"/>
      <c r="BQ19" s="28"/>
      <c r="BR19" s="28"/>
      <c r="BS19" s="28"/>
      <c r="BT19" s="28"/>
      <c r="BU19" s="28"/>
      <c r="BV19" s="28"/>
      <c r="BW19" s="28"/>
      <c r="BX19" s="28"/>
    </row>
    <row r="20" spans="1:76" ht="108.95" customHeight="1" x14ac:dyDescent="0.25">
      <c r="A20" s="595"/>
      <c r="B20" s="493"/>
      <c r="C20" s="615"/>
      <c r="D20" s="493"/>
      <c r="E20" s="617"/>
      <c r="F20" s="603"/>
      <c r="G20" s="625"/>
      <c r="H20" s="628"/>
      <c r="I20" s="630"/>
      <c r="J20" s="494"/>
      <c r="K20" s="542"/>
      <c r="L20" s="480"/>
      <c r="M20" s="544"/>
      <c r="N20" s="40">
        <v>68797</v>
      </c>
      <c r="O20" s="548"/>
      <c r="P20" s="550"/>
      <c r="Q20" s="552"/>
      <c r="R20" s="22"/>
      <c r="S20" s="28"/>
      <c r="T20" s="28"/>
      <c r="U20" s="28"/>
      <c r="V20" s="28"/>
      <c r="W20" s="28"/>
      <c r="X20" s="28"/>
      <c r="Y20" s="28"/>
      <c r="Z20" s="28"/>
      <c r="AA20" s="28"/>
      <c r="AB20" s="28"/>
      <c r="AC20" s="28"/>
      <c r="AD20" s="28"/>
      <c r="AE20" s="28"/>
      <c r="AF20" s="28"/>
      <c r="AG20" s="28"/>
      <c r="AH20" s="28"/>
      <c r="AI20" s="28"/>
      <c r="AJ20" s="28"/>
      <c r="AK20" s="28"/>
      <c r="AL20" s="28"/>
      <c r="AM20" s="28"/>
      <c r="AN20" s="28"/>
      <c r="AO20" s="28"/>
      <c r="AP20" s="28"/>
      <c r="AQ20" s="28"/>
      <c r="AR20" s="28"/>
      <c r="AS20" s="28"/>
      <c r="AT20" s="28"/>
      <c r="AU20" s="28"/>
      <c r="AV20" s="28"/>
      <c r="AW20" s="28"/>
      <c r="AX20" s="28"/>
      <c r="AY20" s="28"/>
      <c r="AZ20" s="28"/>
      <c r="BA20" s="28"/>
      <c r="BB20" s="28"/>
      <c r="BC20" s="28"/>
      <c r="BD20" s="28"/>
      <c r="BE20" s="28"/>
      <c r="BF20" s="28"/>
      <c r="BG20" s="28"/>
      <c r="BH20" s="28"/>
      <c r="BI20" s="28"/>
      <c r="BJ20" s="28"/>
      <c r="BK20" s="28"/>
      <c r="BL20" s="28"/>
      <c r="BM20" s="28"/>
      <c r="BN20" s="28"/>
      <c r="BO20" s="28"/>
      <c r="BP20" s="28"/>
      <c r="BQ20" s="28"/>
      <c r="BR20" s="28"/>
      <c r="BS20" s="28"/>
      <c r="BT20" s="28"/>
      <c r="BU20" s="28"/>
      <c r="BV20" s="28"/>
      <c r="BW20" s="28"/>
      <c r="BX20" s="28"/>
    </row>
    <row r="21" spans="1:76" ht="131.44999999999999" customHeight="1" x14ac:dyDescent="0.25">
      <c r="A21" s="595"/>
      <c r="B21" s="493"/>
      <c r="C21" s="615"/>
      <c r="D21" s="493"/>
      <c r="E21" s="617"/>
      <c r="F21" s="603"/>
      <c r="G21" s="625"/>
      <c r="H21" s="628"/>
      <c r="I21" s="630"/>
      <c r="J21" s="323" t="s">
        <v>233</v>
      </c>
      <c r="K21" s="323" t="s">
        <v>234</v>
      </c>
      <c r="L21" s="321">
        <v>68797</v>
      </c>
      <c r="M21" s="202">
        <f t="shared" si="0"/>
        <v>6880</v>
      </c>
      <c r="N21" s="40">
        <v>6880</v>
      </c>
      <c r="O21" s="322">
        <v>0</v>
      </c>
      <c r="P21" s="129">
        <f t="shared" si="1"/>
        <v>0.10000436065526114</v>
      </c>
      <c r="Q21" s="406" t="s">
        <v>280</v>
      </c>
      <c r="R21" s="22"/>
      <c r="S21" s="28"/>
      <c r="T21" s="28"/>
      <c r="U21" s="28"/>
      <c r="V21" s="28"/>
      <c r="W21" s="28"/>
      <c r="X21" s="28"/>
      <c r="Y21" s="28"/>
      <c r="Z21" s="28"/>
      <c r="AA21" s="28"/>
      <c r="AB21" s="28"/>
      <c r="AC21" s="28"/>
      <c r="AD21" s="28"/>
      <c r="AE21" s="28"/>
      <c r="AF21" s="28"/>
      <c r="AG21" s="28"/>
      <c r="AH21" s="28"/>
      <c r="AI21" s="28"/>
      <c r="AJ21" s="28"/>
      <c r="AK21" s="28"/>
      <c r="AL21" s="28"/>
      <c r="AM21" s="28"/>
      <c r="AN21" s="28"/>
      <c r="AO21" s="28"/>
      <c r="AP21" s="28"/>
      <c r="AQ21" s="28"/>
      <c r="AR21" s="28"/>
      <c r="AS21" s="28"/>
      <c r="AT21" s="28"/>
      <c r="AU21" s="28"/>
      <c r="AV21" s="28"/>
      <c r="AW21" s="28"/>
      <c r="AX21" s="28"/>
      <c r="AY21" s="28"/>
      <c r="AZ21" s="28"/>
      <c r="BA21" s="28"/>
      <c r="BB21" s="28"/>
      <c r="BC21" s="28"/>
      <c r="BD21" s="28"/>
      <c r="BE21" s="28"/>
      <c r="BF21" s="28"/>
      <c r="BG21" s="28"/>
      <c r="BH21" s="28"/>
      <c r="BI21" s="28"/>
      <c r="BJ21" s="28"/>
      <c r="BK21" s="28"/>
      <c r="BL21" s="28"/>
      <c r="BM21" s="28"/>
      <c r="BN21" s="28"/>
      <c r="BO21" s="28"/>
      <c r="BP21" s="28"/>
      <c r="BQ21" s="28"/>
      <c r="BR21" s="28"/>
      <c r="BS21" s="28"/>
      <c r="BT21" s="28"/>
      <c r="BU21" s="28"/>
      <c r="BV21" s="28"/>
      <c r="BW21" s="28"/>
      <c r="BX21" s="28"/>
    </row>
    <row r="22" spans="1:76" ht="185.45" customHeight="1" x14ac:dyDescent="0.25">
      <c r="A22" s="595"/>
      <c r="B22" s="493"/>
      <c r="C22" s="615"/>
      <c r="D22" s="493"/>
      <c r="E22" s="617"/>
      <c r="F22" s="603"/>
      <c r="G22" s="625"/>
      <c r="H22" s="628"/>
      <c r="I22" s="630"/>
      <c r="J22" s="323" t="s">
        <v>233</v>
      </c>
      <c r="K22" s="334" t="s">
        <v>240</v>
      </c>
      <c r="L22" s="333">
        <v>88653154</v>
      </c>
      <c r="M22" s="202">
        <f t="shared" si="0"/>
        <v>750000</v>
      </c>
      <c r="N22" s="40">
        <v>750000</v>
      </c>
      <c r="O22" s="322">
        <v>0</v>
      </c>
      <c r="P22" s="129">
        <f t="shared" si="1"/>
        <v>8.459935898050509E-3</v>
      </c>
      <c r="Q22" s="406" t="s">
        <v>279</v>
      </c>
      <c r="R22" s="22"/>
      <c r="S22" s="28"/>
      <c r="T22" s="28"/>
      <c r="U22" s="28"/>
      <c r="V22" s="28"/>
      <c r="W22" s="28"/>
      <c r="X22" s="28"/>
      <c r="Y22" s="28"/>
      <c r="Z22" s="28"/>
      <c r="AA22" s="28"/>
      <c r="AB22" s="28"/>
      <c r="AC22" s="28"/>
      <c r="AD22" s="28"/>
      <c r="AE22" s="28"/>
      <c r="AF22" s="28"/>
      <c r="AG22" s="28"/>
      <c r="AH22" s="28"/>
      <c r="AI22" s="28"/>
      <c r="AJ22" s="28"/>
      <c r="AK22" s="28"/>
      <c r="AL22" s="28"/>
      <c r="AM22" s="28"/>
      <c r="AN22" s="28"/>
      <c r="AO22" s="28"/>
      <c r="AP22" s="28"/>
      <c r="AQ22" s="28"/>
      <c r="AR22" s="28"/>
      <c r="AS22" s="28"/>
      <c r="AT22" s="28"/>
      <c r="AU22" s="28"/>
      <c r="AV22" s="28"/>
      <c r="AW22" s="28"/>
      <c r="AX22" s="28"/>
      <c r="AY22" s="28"/>
      <c r="AZ22" s="28"/>
      <c r="BA22" s="28"/>
      <c r="BB22" s="28"/>
      <c r="BC22" s="28"/>
      <c r="BD22" s="28"/>
      <c r="BE22" s="28"/>
      <c r="BF22" s="28"/>
      <c r="BG22" s="28"/>
      <c r="BH22" s="28"/>
      <c r="BI22" s="28"/>
      <c r="BJ22" s="28"/>
      <c r="BK22" s="28"/>
      <c r="BL22" s="28"/>
      <c r="BM22" s="28"/>
      <c r="BN22" s="28"/>
      <c r="BO22" s="28"/>
      <c r="BP22" s="28"/>
      <c r="BQ22" s="28"/>
      <c r="BR22" s="28"/>
      <c r="BS22" s="28"/>
      <c r="BT22" s="28"/>
      <c r="BU22" s="28"/>
      <c r="BV22" s="28"/>
      <c r="BW22" s="28"/>
      <c r="BX22" s="28"/>
    </row>
    <row r="23" spans="1:76" ht="326.45" customHeight="1" x14ac:dyDescent="0.25">
      <c r="A23" s="596"/>
      <c r="B23" s="494"/>
      <c r="C23" s="494"/>
      <c r="D23" s="509"/>
      <c r="E23" s="618"/>
      <c r="F23" s="605"/>
      <c r="G23" s="626"/>
      <c r="H23" s="629"/>
      <c r="I23" s="524"/>
      <c r="J23" s="119" t="s">
        <v>15</v>
      </c>
      <c r="K23" s="132" t="s">
        <v>82</v>
      </c>
      <c r="L23" s="37">
        <v>300000</v>
      </c>
      <c r="M23" s="202">
        <f t="shared" si="0"/>
        <v>300000</v>
      </c>
      <c r="N23" s="40">
        <v>300000</v>
      </c>
      <c r="O23" s="205">
        <v>0</v>
      </c>
      <c r="P23" s="129">
        <f t="shared" si="1"/>
        <v>1</v>
      </c>
      <c r="Q23" s="320" t="s">
        <v>231</v>
      </c>
      <c r="R23" s="22"/>
    </row>
    <row r="24" spans="1:76" ht="321.95" customHeight="1" x14ac:dyDescent="0.25">
      <c r="A24" s="590">
        <v>5</v>
      </c>
      <c r="B24" s="592" t="s">
        <v>18</v>
      </c>
      <c r="C24" s="639" t="s">
        <v>83</v>
      </c>
      <c r="D24" s="492" t="s">
        <v>62</v>
      </c>
      <c r="E24" s="598" t="s">
        <v>84</v>
      </c>
      <c r="F24" s="619" t="s">
        <v>24</v>
      </c>
      <c r="G24" s="588">
        <v>383980487.01999998</v>
      </c>
      <c r="H24" s="477" t="s">
        <v>18</v>
      </c>
      <c r="I24" s="582" t="s">
        <v>85</v>
      </c>
      <c r="J24" s="132" t="s">
        <v>13</v>
      </c>
      <c r="K24" s="405" t="s">
        <v>264</v>
      </c>
      <c r="L24" s="37">
        <v>31074718.09</v>
      </c>
      <c r="M24" s="202">
        <f t="shared" si="0"/>
        <v>31074718.09</v>
      </c>
      <c r="N24" s="40">
        <v>31074718.09</v>
      </c>
      <c r="O24" s="205">
        <v>0</v>
      </c>
      <c r="P24" s="129">
        <f t="shared" si="1"/>
        <v>1</v>
      </c>
      <c r="Q24" s="1" t="s">
        <v>291</v>
      </c>
      <c r="R24" s="22"/>
    </row>
    <row r="25" spans="1:76" ht="87" customHeight="1" x14ac:dyDescent="0.25">
      <c r="A25" s="637"/>
      <c r="B25" s="638"/>
      <c r="C25" s="493"/>
      <c r="D25" s="493"/>
      <c r="E25" s="599"/>
      <c r="F25" s="604"/>
      <c r="G25" s="606"/>
      <c r="H25" s="607"/>
      <c r="I25" s="612"/>
      <c r="J25" s="119" t="s">
        <v>65</v>
      </c>
      <c r="K25" s="132" t="s">
        <v>86</v>
      </c>
      <c r="L25" s="37">
        <v>24838.28</v>
      </c>
      <c r="M25" s="202">
        <f t="shared" si="0"/>
        <v>24838.28</v>
      </c>
      <c r="N25" s="26">
        <v>0</v>
      </c>
      <c r="O25" s="205">
        <v>24838.28</v>
      </c>
      <c r="P25" s="129">
        <f t="shared" ref="P25:P39" si="2">M25/L25</f>
        <v>1</v>
      </c>
      <c r="Q25" s="206" t="s">
        <v>87</v>
      </c>
      <c r="R25" s="22"/>
    </row>
    <row r="26" spans="1:76" ht="103.5" customHeight="1" x14ac:dyDescent="0.25">
      <c r="A26" s="637"/>
      <c r="B26" s="638"/>
      <c r="C26" s="493"/>
      <c r="D26" s="597"/>
      <c r="E26" s="599"/>
      <c r="F26" s="604"/>
      <c r="G26" s="606"/>
      <c r="H26" s="607"/>
      <c r="I26" s="612"/>
      <c r="J26" s="119" t="s">
        <v>65</v>
      </c>
      <c r="K26" s="132" t="s">
        <v>88</v>
      </c>
      <c r="L26" s="37">
        <v>89233</v>
      </c>
      <c r="M26" s="202">
        <v>89233</v>
      </c>
      <c r="N26" s="613">
        <v>393223</v>
      </c>
      <c r="O26" s="205">
        <v>0</v>
      </c>
      <c r="P26" s="129">
        <f t="shared" si="2"/>
        <v>1</v>
      </c>
      <c r="Q26" s="622" t="s">
        <v>89</v>
      </c>
      <c r="R26" s="22"/>
    </row>
    <row r="27" spans="1:76" ht="87.95" customHeight="1" x14ac:dyDescent="0.25">
      <c r="A27" s="637"/>
      <c r="B27" s="638"/>
      <c r="C27" s="493"/>
      <c r="D27" s="597"/>
      <c r="E27" s="599"/>
      <c r="F27" s="604"/>
      <c r="G27" s="606"/>
      <c r="H27" s="607"/>
      <c r="I27" s="612"/>
      <c r="J27" s="119" t="s">
        <v>65</v>
      </c>
      <c r="K27" s="132" t="s">
        <v>90</v>
      </c>
      <c r="L27" s="37">
        <v>303990</v>
      </c>
      <c r="M27" s="202">
        <v>303990</v>
      </c>
      <c r="N27" s="614"/>
      <c r="O27" s="205">
        <v>0</v>
      </c>
      <c r="P27" s="129">
        <f t="shared" si="2"/>
        <v>1</v>
      </c>
      <c r="Q27" s="623"/>
      <c r="R27" s="22"/>
    </row>
    <row r="28" spans="1:76" ht="72.599999999999994" customHeight="1" x14ac:dyDescent="0.25">
      <c r="A28" s="591"/>
      <c r="B28" s="593"/>
      <c r="C28" s="494"/>
      <c r="D28" s="509"/>
      <c r="E28" s="640"/>
      <c r="F28" s="605"/>
      <c r="G28" s="589"/>
      <c r="H28" s="478"/>
      <c r="I28" s="583"/>
      <c r="J28" s="119" t="s">
        <v>65</v>
      </c>
      <c r="K28" s="132" t="s">
        <v>91</v>
      </c>
      <c r="L28" s="37">
        <v>3291.2</v>
      </c>
      <c r="M28" s="202">
        <f t="shared" ref="M28:M33" si="3">N28+O28</f>
        <v>3291.2</v>
      </c>
      <c r="N28" s="26">
        <v>0</v>
      </c>
      <c r="O28" s="205">
        <v>3291.2</v>
      </c>
      <c r="P28" s="129">
        <f t="shared" si="2"/>
        <v>1</v>
      </c>
      <c r="Q28" s="206" t="s">
        <v>92</v>
      </c>
      <c r="R28" s="22"/>
    </row>
    <row r="29" spans="1:76" ht="314.10000000000002" customHeight="1" x14ac:dyDescent="0.25">
      <c r="A29" s="590">
        <v>6</v>
      </c>
      <c r="B29" s="592" t="s">
        <v>18</v>
      </c>
      <c r="C29" s="492" t="s">
        <v>30</v>
      </c>
      <c r="D29" s="492" t="s">
        <v>62</v>
      </c>
      <c r="E29" s="492" t="s">
        <v>31</v>
      </c>
      <c r="F29" s="492" t="s">
        <v>93</v>
      </c>
      <c r="G29" s="588">
        <v>77718036.650000006</v>
      </c>
      <c r="H29" s="492" t="s">
        <v>18</v>
      </c>
      <c r="I29" s="492" t="s">
        <v>85</v>
      </c>
      <c r="J29" s="130" t="s">
        <v>13</v>
      </c>
      <c r="K29" s="409" t="s">
        <v>287</v>
      </c>
      <c r="L29" s="207">
        <v>16163365.609999999</v>
      </c>
      <c r="M29" s="208">
        <f t="shared" si="3"/>
        <v>16163365.609999999</v>
      </c>
      <c r="N29" s="209">
        <v>16163365.609999999</v>
      </c>
      <c r="O29" s="210">
        <v>0</v>
      </c>
      <c r="P29" s="129">
        <f t="shared" si="2"/>
        <v>1</v>
      </c>
      <c r="Q29" s="211" t="s">
        <v>292</v>
      </c>
      <c r="R29" s="22"/>
      <c r="S29" s="22"/>
    </row>
    <row r="30" spans="1:76" ht="164.1" customHeight="1" x14ac:dyDescent="0.25">
      <c r="A30" s="591"/>
      <c r="B30" s="593"/>
      <c r="C30" s="494"/>
      <c r="D30" s="494"/>
      <c r="E30" s="494"/>
      <c r="F30" s="494"/>
      <c r="G30" s="589"/>
      <c r="H30" s="494"/>
      <c r="I30" s="494"/>
      <c r="J30" s="212" t="s">
        <v>65</v>
      </c>
      <c r="K30" s="132" t="s">
        <v>94</v>
      </c>
      <c r="L30" s="37">
        <v>44293.75</v>
      </c>
      <c r="M30" s="202">
        <f t="shared" si="3"/>
        <v>37650</v>
      </c>
      <c r="N30" s="39">
        <v>37650</v>
      </c>
      <c r="O30" s="205">
        <v>0</v>
      </c>
      <c r="P30" s="129">
        <f t="shared" si="2"/>
        <v>0.85000705517144071</v>
      </c>
      <c r="Q30" s="379" t="s">
        <v>95</v>
      </c>
      <c r="R30" s="22"/>
    </row>
    <row r="31" spans="1:76" ht="360" customHeight="1" x14ac:dyDescent="0.25">
      <c r="A31" s="590">
        <v>7</v>
      </c>
      <c r="B31" s="592" t="s">
        <v>18</v>
      </c>
      <c r="C31" s="492" t="s">
        <v>32</v>
      </c>
      <c r="D31" s="492" t="s">
        <v>62</v>
      </c>
      <c r="E31" s="492" t="s">
        <v>31</v>
      </c>
      <c r="F31" s="492" t="s">
        <v>24</v>
      </c>
      <c r="G31" s="588">
        <v>429420138.85000002</v>
      </c>
      <c r="H31" s="492" t="s">
        <v>18</v>
      </c>
      <c r="I31" s="492" t="s">
        <v>85</v>
      </c>
      <c r="J31" s="200" t="s">
        <v>13</v>
      </c>
      <c r="K31" s="378" t="s">
        <v>264</v>
      </c>
      <c r="L31" s="96">
        <v>35285573.330000006</v>
      </c>
      <c r="M31" s="202">
        <f t="shared" si="3"/>
        <v>35285573.329999998</v>
      </c>
      <c r="N31" s="40">
        <v>35285573.329999998</v>
      </c>
      <c r="O31" s="128">
        <v>0</v>
      </c>
      <c r="P31" s="137">
        <f>M31/L31</f>
        <v>0.99999999999999978</v>
      </c>
      <c r="Q31" s="1" t="s">
        <v>293</v>
      </c>
      <c r="R31" s="22"/>
    </row>
    <row r="32" spans="1:76" ht="138" customHeight="1" x14ac:dyDescent="0.25">
      <c r="A32" s="591"/>
      <c r="B32" s="593"/>
      <c r="C32" s="494"/>
      <c r="D32" s="494"/>
      <c r="E32" s="494"/>
      <c r="F32" s="494"/>
      <c r="G32" s="589"/>
      <c r="H32" s="494"/>
      <c r="I32" s="494"/>
      <c r="J32" s="212" t="s">
        <v>65</v>
      </c>
      <c r="K32" s="132" t="s">
        <v>90</v>
      </c>
      <c r="L32" s="37">
        <v>397500</v>
      </c>
      <c r="M32" s="202">
        <f t="shared" si="3"/>
        <v>337875</v>
      </c>
      <c r="N32" s="39">
        <v>337875</v>
      </c>
      <c r="O32" s="205">
        <v>0</v>
      </c>
      <c r="P32" s="129">
        <f t="shared" si="2"/>
        <v>0.85</v>
      </c>
      <c r="Q32" s="388" t="s">
        <v>96</v>
      </c>
      <c r="R32" s="22"/>
    </row>
    <row r="33" spans="1:18" ht="269.10000000000002" customHeight="1" x14ac:dyDescent="0.25">
      <c r="A33" s="337">
        <v>9</v>
      </c>
      <c r="B33" s="136" t="s">
        <v>12</v>
      </c>
      <c r="C33" s="386" t="s">
        <v>23</v>
      </c>
      <c r="D33" s="136" t="s">
        <v>97</v>
      </c>
      <c r="E33" s="136" t="s">
        <v>98</v>
      </c>
      <c r="F33" s="136" t="s">
        <v>24</v>
      </c>
      <c r="G33" s="336">
        <v>121876492.78</v>
      </c>
      <c r="H33" s="136" t="s">
        <v>12</v>
      </c>
      <c r="I33" s="136" t="s">
        <v>99</v>
      </c>
      <c r="J33" s="119" t="s">
        <v>13</v>
      </c>
      <c r="K33" s="25" t="s">
        <v>222</v>
      </c>
      <c r="L33" s="37">
        <v>8920521.7899999991</v>
      </c>
      <c r="M33" s="202">
        <f t="shared" si="3"/>
        <v>8920521.7899999991</v>
      </c>
      <c r="N33" s="38">
        <v>8920521.7899999991</v>
      </c>
      <c r="O33" s="205">
        <v>0</v>
      </c>
      <c r="P33" s="129">
        <f t="shared" si="2"/>
        <v>1</v>
      </c>
      <c r="Q33" s="1" t="s">
        <v>268</v>
      </c>
      <c r="R33" s="22"/>
    </row>
    <row r="34" spans="1:18" ht="327" customHeight="1" x14ac:dyDescent="0.25">
      <c r="A34" s="594">
        <v>11</v>
      </c>
      <c r="B34" s="567" t="s">
        <v>100</v>
      </c>
      <c r="C34" s="567" t="s">
        <v>101</v>
      </c>
      <c r="D34" s="492" t="s">
        <v>73</v>
      </c>
      <c r="E34" s="598" t="s">
        <v>102</v>
      </c>
      <c r="F34" s="602" t="s">
        <v>24</v>
      </c>
      <c r="G34" s="588">
        <v>50983386.560000002</v>
      </c>
      <c r="H34" s="477" t="s">
        <v>74</v>
      </c>
      <c r="I34" s="608" t="s">
        <v>103</v>
      </c>
      <c r="J34" s="200" t="s">
        <v>13</v>
      </c>
      <c r="K34" s="377" t="s">
        <v>260</v>
      </c>
      <c r="L34" s="41">
        <v>9633792.9000000004</v>
      </c>
      <c r="M34" s="213">
        <f>N34+O34</f>
        <v>2135621.39</v>
      </c>
      <c r="N34" s="38">
        <v>2135621.39</v>
      </c>
      <c r="O34" s="43">
        <v>0</v>
      </c>
      <c r="P34" s="129">
        <f t="shared" si="2"/>
        <v>0.22168022627930895</v>
      </c>
      <c r="Q34" s="335" t="s">
        <v>237</v>
      </c>
      <c r="R34" s="22"/>
    </row>
    <row r="35" spans="1:18" ht="75" x14ac:dyDescent="0.25">
      <c r="A35" s="595"/>
      <c r="B35" s="493"/>
      <c r="C35" s="493"/>
      <c r="D35" s="493"/>
      <c r="E35" s="599"/>
      <c r="F35" s="603"/>
      <c r="G35" s="606"/>
      <c r="H35" s="607"/>
      <c r="I35" s="609"/>
      <c r="J35" s="332" t="s">
        <v>238</v>
      </c>
      <c r="K35" s="377" t="s">
        <v>261</v>
      </c>
      <c r="L35" s="331">
        <v>215985</v>
      </c>
      <c r="M35" s="213">
        <f>N35+O35</f>
        <v>215985</v>
      </c>
      <c r="N35" s="38">
        <v>215985</v>
      </c>
      <c r="O35" s="43">
        <v>0</v>
      </c>
      <c r="P35" s="129">
        <f t="shared" si="2"/>
        <v>1</v>
      </c>
      <c r="Q35" s="408" t="s">
        <v>282</v>
      </c>
      <c r="R35" s="22"/>
    </row>
    <row r="36" spans="1:18" ht="124.5" customHeight="1" x14ac:dyDescent="0.25">
      <c r="A36" s="595"/>
      <c r="B36" s="493"/>
      <c r="C36" s="493"/>
      <c r="D36" s="597"/>
      <c r="E36" s="600"/>
      <c r="F36" s="604"/>
      <c r="G36" s="606"/>
      <c r="H36" s="607"/>
      <c r="I36" s="609"/>
      <c r="J36" s="119" t="s">
        <v>15</v>
      </c>
      <c r="K36" s="132" t="s">
        <v>104</v>
      </c>
      <c r="L36" s="37">
        <v>1000</v>
      </c>
      <c r="M36" s="37">
        <v>1000</v>
      </c>
      <c r="N36" s="44">
        <v>1000</v>
      </c>
      <c r="O36" s="42">
        <v>0</v>
      </c>
      <c r="P36" s="129">
        <f t="shared" si="2"/>
        <v>1</v>
      </c>
      <c r="Q36" s="206" t="s">
        <v>105</v>
      </c>
      <c r="R36" s="22"/>
    </row>
    <row r="37" spans="1:18" ht="182.45" customHeight="1" x14ac:dyDescent="0.25">
      <c r="A37" s="595"/>
      <c r="B37" s="493"/>
      <c r="C37" s="493"/>
      <c r="D37" s="597"/>
      <c r="E37" s="600"/>
      <c r="F37" s="604"/>
      <c r="G37" s="606"/>
      <c r="H37" s="607"/>
      <c r="I37" s="609"/>
      <c r="J37" s="119" t="s">
        <v>65</v>
      </c>
      <c r="K37" s="318" t="s">
        <v>224</v>
      </c>
      <c r="L37" s="37">
        <v>6773775.2599999998</v>
      </c>
      <c r="M37" s="202">
        <f>N37+O37</f>
        <v>7605522</v>
      </c>
      <c r="N37" s="39">
        <v>7605522</v>
      </c>
      <c r="O37" s="205">
        <v>0</v>
      </c>
      <c r="P37" s="129">
        <f t="shared" si="2"/>
        <v>1.1227892435273974</v>
      </c>
      <c r="Q37" s="335" t="s">
        <v>223</v>
      </c>
      <c r="R37" s="22"/>
    </row>
    <row r="38" spans="1:18" ht="57.95" customHeight="1" x14ac:dyDescent="0.25">
      <c r="A38" s="596"/>
      <c r="B38" s="494"/>
      <c r="C38" s="494"/>
      <c r="D38" s="509"/>
      <c r="E38" s="601"/>
      <c r="F38" s="605"/>
      <c r="G38" s="589"/>
      <c r="H38" s="478"/>
      <c r="I38" s="610"/>
      <c r="J38" s="212" t="s">
        <v>106</v>
      </c>
      <c r="K38" s="132" t="s">
        <v>107</v>
      </c>
      <c r="L38" s="37">
        <v>0</v>
      </c>
      <c r="M38" s="202">
        <f>N38+O38</f>
        <v>0</v>
      </c>
      <c r="N38" s="26">
        <v>0</v>
      </c>
      <c r="O38" s="205">
        <v>0</v>
      </c>
      <c r="P38" s="129">
        <v>0</v>
      </c>
      <c r="Q38" s="45" t="s">
        <v>108</v>
      </c>
      <c r="R38" s="22"/>
    </row>
    <row r="39" spans="1:18" ht="150" x14ac:dyDescent="0.25">
      <c r="A39" s="214">
        <v>13</v>
      </c>
      <c r="B39" s="215" t="s">
        <v>18</v>
      </c>
      <c r="C39" s="215" t="s">
        <v>25</v>
      </c>
      <c r="D39" s="215" t="s">
        <v>62</v>
      </c>
      <c r="E39" s="136" t="s">
        <v>109</v>
      </c>
      <c r="F39" s="136" t="s">
        <v>24</v>
      </c>
      <c r="G39" s="109">
        <v>75726679.859999999</v>
      </c>
      <c r="H39" s="109" t="s">
        <v>18</v>
      </c>
      <c r="I39" s="2" t="s">
        <v>110</v>
      </c>
      <c r="J39" s="119" t="s">
        <v>65</v>
      </c>
      <c r="K39" s="132" t="s">
        <v>111</v>
      </c>
      <c r="L39" s="127">
        <v>259240</v>
      </c>
      <c r="M39" s="216">
        <f>N39+O39</f>
        <v>259240</v>
      </c>
      <c r="N39" s="36">
        <v>259240</v>
      </c>
      <c r="O39" s="217">
        <v>0</v>
      </c>
      <c r="P39" s="129">
        <f t="shared" si="2"/>
        <v>1</v>
      </c>
      <c r="Q39" s="206" t="s">
        <v>112</v>
      </c>
      <c r="R39" s="22"/>
    </row>
    <row r="40" spans="1:18" ht="120" x14ac:dyDescent="0.25">
      <c r="A40" s="214">
        <v>14</v>
      </c>
      <c r="B40" s="215" t="s">
        <v>18</v>
      </c>
      <c r="C40" s="215" t="s">
        <v>113</v>
      </c>
      <c r="D40" s="215" t="s">
        <v>62</v>
      </c>
      <c r="E40" s="136" t="s">
        <v>29</v>
      </c>
      <c r="F40" s="218" t="s">
        <v>24</v>
      </c>
      <c r="G40" s="109">
        <v>114144662.22</v>
      </c>
      <c r="H40" s="109" t="s">
        <v>18</v>
      </c>
      <c r="I40" s="2" t="s">
        <v>85</v>
      </c>
      <c r="J40" s="282" t="s">
        <v>65</v>
      </c>
      <c r="K40" s="219" t="s">
        <v>114</v>
      </c>
      <c r="L40" s="46">
        <v>186679.77</v>
      </c>
      <c r="M40" s="202">
        <f t="shared" ref="M40:M42" si="4">N40+O40</f>
        <v>195663</v>
      </c>
      <c r="N40" s="47">
        <v>195663</v>
      </c>
      <c r="O40" s="213">
        <v>0</v>
      </c>
      <c r="P40" s="122">
        <f>M40/L40</f>
        <v>1.0481210685014237</v>
      </c>
      <c r="Q40" s="206" t="s">
        <v>115</v>
      </c>
      <c r="R40" s="22"/>
    </row>
    <row r="41" spans="1:18" ht="127.5" customHeight="1" x14ac:dyDescent="0.25">
      <c r="A41" s="214">
        <v>15</v>
      </c>
      <c r="B41" s="215" t="s">
        <v>18</v>
      </c>
      <c r="C41" s="215" t="s">
        <v>26</v>
      </c>
      <c r="D41" s="215" t="s">
        <v>62</v>
      </c>
      <c r="E41" s="136" t="s">
        <v>29</v>
      </c>
      <c r="F41" s="218" t="s">
        <v>24</v>
      </c>
      <c r="G41" s="109">
        <v>97275841.819999993</v>
      </c>
      <c r="H41" s="109" t="s">
        <v>18</v>
      </c>
      <c r="I41" s="2" t="s">
        <v>85</v>
      </c>
      <c r="J41" s="212" t="s">
        <v>65</v>
      </c>
      <c r="K41" s="220" t="s">
        <v>116</v>
      </c>
      <c r="L41" s="221">
        <v>910378.05</v>
      </c>
      <c r="M41" s="41">
        <f t="shared" si="4"/>
        <v>751433</v>
      </c>
      <c r="N41" s="222">
        <v>751433</v>
      </c>
      <c r="O41" s="223">
        <v>0</v>
      </c>
      <c r="P41" s="224">
        <v>1</v>
      </c>
      <c r="Q41" s="225" t="s">
        <v>117</v>
      </c>
      <c r="R41" s="22"/>
    </row>
    <row r="42" spans="1:18" ht="191.45" customHeight="1" x14ac:dyDescent="0.25">
      <c r="A42" s="226">
        <v>16</v>
      </c>
      <c r="B42" s="227" t="s">
        <v>12</v>
      </c>
      <c r="C42" s="380" t="s">
        <v>27</v>
      </c>
      <c r="D42" s="200" t="s">
        <v>97</v>
      </c>
      <c r="E42" s="3" t="s">
        <v>118</v>
      </c>
      <c r="F42" s="228" t="s">
        <v>24</v>
      </c>
      <c r="G42" s="99">
        <v>112459975.41</v>
      </c>
      <c r="H42" s="99" t="s">
        <v>12</v>
      </c>
      <c r="I42" s="3" t="s">
        <v>103</v>
      </c>
      <c r="J42" s="200" t="s">
        <v>13</v>
      </c>
      <c r="K42" s="229" t="s">
        <v>127</v>
      </c>
      <c r="L42" s="41">
        <v>483531</v>
      </c>
      <c r="M42" s="46">
        <f t="shared" si="4"/>
        <v>483531</v>
      </c>
      <c r="N42" s="230">
        <v>483531</v>
      </c>
      <c r="O42" s="231">
        <v>0</v>
      </c>
      <c r="P42" s="224">
        <v>1</v>
      </c>
      <c r="Q42" s="1" t="s">
        <v>269</v>
      </c>
      <c r="R42" s="22"/>
    </row>
    <row r="43" spans="1:18" ht="59.1" customHeight="1" x14ac:dyDescent="0.25">
      <c r="A43" s="586">
        <v>32</v>
      </c>
      <c r="B43" s="567" t="s">
        <v>14</v>
      </c>
      <c r="C43" s="569" t="s">
        <v>216</v>
      </c>
      <c r="D43" s="570" t="s">
        <v>97</v>
      </c>
      <c r="E43" s="567" t="s">
        <v>244</v>
      </c>
      <c r="F43" s="567" t="s">
        <v>179</v>
      </c>
      <c r="G43" s="572">
        <v>4146520.73</v>
      </c>
      <c r="H43" s="570" t="s">
        <v>14</v>
      </c>
      <c r="I43" s="570" t="s">
        <v>217</v>
      </c>
      <c r="J43" s="284" t="s">
        <v>181</v>
      </c>
      <c r="K43" s="574" t="s">
        <v>219</v>
      </c>
      <c r="L43" s="575">
        <v>740806.74</v>
      </c>
      <c r="M43" s="288">
        <f>N43+O43</f>
        <v>414621.75</v>
      </c>
      <c r="N43" s="303">
        <v>414621.75</v>
      </c>
      <c r="O43" s="286">
        <v>0</v>
      </c>
      <c r="P43" s="283">
        <v>0</v>
      </c>
      <c r="Q43" s="551" t="s">
        <v>241</v>
      </c>
      <c r="R43" s="22"/>
    </row>
    <row r="44" spans="1:18" ht="80.45" customHeight="1" x14ac:dyDescent="0.25">
      <c r="A44" s="587"/>
      <c r="B44" s="568"/>
      <c r="C44" s="568"/>
      <c r="D44" s="568"/>
      <c r="E44" s="571"/>
      <c r="F44" s="568"/>
      <c r="G44" s="573"/>
      <c r="H44" s="568"/>
      <c r="I44" s="568"/>
      <c r="J44" s="385" t="s">
        <v>218</v>
      </c>
      <c r="K44" s="568"/>
      <c r="L44" s="576"/>
      <c r="M44" s="381">
        <f>N44+O44</f>
        <v>326184.99</v>
      </c>
      <c r="N44" s="285">
        <v>326184.99</v>
      </c>
      <c r="O44" s="287">
        <v>0</v>
      </c>
      <c r="P44" s="129">
        <v>0</v>
      </c>
      <c r="Q44" s="552"/>
      <c r="R44" s="22"/>
    </row>
    <row r="45" spans="1:18" ht="105.95" customHeight="1" x14ac:dyDescent="0.25">
      <c r="A45" s="555">
        <v>33</v>
      </c>
      <c r="B45" s="579" t="s">
        <v>18</v>
      </c>
      <c r="C45" s="569" t="s">
        <v>266</v>
      </c>
      <c r="D45" s="569" t="s">
        <v>62</v>
      </c>
      <c r="E45" s="582" t="s">
        <v>273</v>
      </c>
      <c r="F45" s="584" t="s">
        <v>270</v>
      </c>
      <c r="G45" s="572">
        <v>179363388.91</v>
      </c>
      <c r="H45" s="557" t="s">
        <v>267</v>
      </c>
      <c r="I45" s="559"/>
      <c r="J45" s="386" t="s">
        <v>15</v>
      </c>
      <c r="K45" s="553" t="s">
        <v>283</v>
      </c>
      <c r="L45" s="390">
        <v>51000</v>
      </c>
      <c r="M45" s="41">
        <f t="shared" ref="M45" si="5">N45+O45</f>
        <v>51000</v>
      </c>
      <c r="N45" s="383">
        <v>51000</v>
      </c>
      <c r="O45" s="384">
        <v>0</v>
      </c>
      <c r="P45" s="129">
        <f>M45/L45</f>
        <v>1</v>
      </c>
      <c r="Q45" s="389" t="s">
        <v>281</v>
      </c>
      <c r="R45" s="22"/>
    </row>
    <row r="46" spans="1:18" ht="105.95" customHeight="1" x14ac:dyDescent="0.25">
      <c r="A46" s="556"/>
      <c r="B46" s="580"/>
      <c r="C46" s="581"/>
      <c r="D46" s="581"/>
      <c r="E46" s="583"/>
      <c r="F46" s="585"/>
      <c r="G46" s="573"/>
      <c r="H46" s="558"/>
      <c r="I46" s="560"/>
      <c r="J46" s="380" t="s">
        <v>227</v>
      </c>
      <c r="K46" s="554"/>
      <c r="L46" s="41">
        <v>16338074.41</v>
      </c>
      <c r="M46" s="331">
        <f t="shared" ref="M46:M47" si="6">N46+O46</f>
        <v>16338074.41</v>
      </c>
      <c r="N46" s="382">
        <v>16338074.41</v>
      </c>
      <c r="O46" s="231">
        <v>0</v>
      </c>
      <c r="P46" s="399">
        <v>1</v>
      </c>
      <c r="Q46" s="387" t="s">
        <v>284</v>
      </c>
      <c r="R46" s="22"/>
    </row>
    <row r="47" spans="1:18" ht="131.1" customHeight="1" thickBot="1" x14ac:dyDescent="0.3">
      <c r="A47" s="391">
        <v>34</v>
      </c>
      <c r="B47" s="400" t="s">
        <v>12</v>
      </c>
      <c r="C47" s="401" t="s">
        <v>272</v>
      </c>
      <c r="D47" s="401" t="s">
        <v>97</v>
      </c>
      <c r="E47" s="392" t="s">
        <v>275</v>
      </c>
      <c r="F47" s="402" t="s">
        <v>274</v>
      </c>
      <c r="G47" s="393">
        <v>41312631</v>
      </c>
      <c r="H47" s="394" t="s">
        <v>276</v>
      </c>
      <c r="I47" s="395"/>
      <c r="J47" s="403" t="s">
        <v>277</v>
      </c>
      <c r="K47" s="396" t="s">
        <v>285</v>
      </c>
      <c r="L47" s="331">
        <v>6000052.0800000001</v>
      </c>
      <c r="M47" s="331">
        <f t="shared" si="6"/>
        <v>6000052.0800000001</v>
      </c>
      <c r="N47" s="404">
        <v>6000052.0800000001</v>
      </c>
      <c r="O47" s="397">
        <v>0</v>
      </c>
      <c r="P47" s="399">
        <v>1</v>
      </c>
      <c r="Q47" s="398" t="s">
        <v>278</v>
      </c>
      <c r="R47" s="22"/>
    </row>
    <row r="48" spans="1:18" ht="28.5" customHeight="1" thickBot="1" x14ac:dyDescent="0.3">
      <c r="A48" s="289"/>
      <c r="B48" s="290" t="s">
        <v>0</v>
      </c>
      <c r="C48" s="291"/>
      <c r="D48" s="291"/>
      <c r="E48" s="292"/>
      <c r="F48" s="293"/>
      <c r="G48" s="294">
        <f>SUM(G6:G47)</f>
        <v>3346940458.02</v>
      </c>
      <c r="H48" s="295"/>
      <c r="I48" s="296"/>
      <c r="J48" s="296"/>
      <c r="K48" s="297"/>
      <c r="L48" s="298">
        <f>SUM(L6:L47)</f>
        <v>922339125.25999999</v>
      </c>
      <c r="M48" s="376">
        <f>SUM(M6:M47)</f>
        <v>279766543.66999996</v>
      </c>
      <c r="N48" s="299">
        <f>SUM(N6:N47)</f>
        <v>314606681.41000003</v>
      </c>
      <c r="O48" s="300">
        <f>SUM(O6:O47)</f>
        <v>4252481.5100000007</v>
      </c>
      <c r="P48" s="301">
        <f t="shared" ref="P48" si="7">M48/L48</f>
        <v>0.30332286250042362</v>
      </c>
      <c r="Q48" s="302" t="s">
        <v>119</v>
      </c>
      <c r="R48" s="22"/>
    </row>
    <row r="49" spans="1:17" ht="30" customHeight="1" x14ac:dyDescent="0.25">
      <c r="A49" s="49"/>
      <c r="B49" s="50" t="s">
        <v>120</v>
      </c>
      <c r="C49" s="577" t="s">
        <v>121</v>
      </c>
      <c r="D49" s="577"/>
      <c r="E49" s="577"/>
      <c r="F49" s="577"/>
      <c r="G49" s="577"/>
      <c r="H49" s="577"/>
      <c r="I49" s="577"/>
      <c r="J49" s="577"/>
      <c r="K49" s="578"/>
      <c r="L49" s="51" t="s">
        <v>119</v>
      </c>
      <c r="M49" s="51" t="s">
        <v>119</v>
      </c>
      <c r="N49" s="52">
        <f>N6+N9+N12+N15+N16+N19+N20+N21+N22+N23+N24+N29+N31+N33+N34+N35+N36+N42+N43+N44+N45+N47</f>
        <v>243716993.75</v>
      </c>
      <c r="O49" s="53" t="s">
        <v>119</v>
      </c>
      <c r="P49" s="54" t="s">
        <v>119</v>
      </c>
      <c r="Q49" s="232" t="s">
        <v>119</v>
      </c>
    </row>
    <row r="50" spans="1:17" ht="30" customHeight="1" x14ac:dyDescent="0.25">
      <c r="A50" s="55"/>
      <c r="B50" s="56" t="s">
        <v>120</v>
      </c>
      <c r="C50" s="563" t="s">
        <v>122</v>
      </c>
      <c r="D50" s="563"/>
      <c r="E50" s="563"/>
      <c r="F50" s="563"/>
      <c r="G50" s="563"/>
      <c r="H50" s="563"/>
      <c r="I50" s="563"/>
      <c r="J50" s="563"/>
      <c r="K50" s="564"/>
      <c r="L50" s="57" t="s">
        <v>119</v>
      </c>
      <c r="M50" s="57" t="s">
        <v>119</v>
      </c>
      <c r="N50" s="58">
        <f>N8+N11+N14</f>
        <v>39092619.25</v>
      </c>
      <c r="O50" s="59" t="s">
        <v>119</v>
      </c>
      <c r="P50" s="60" t="s">
        <v>119</v>
      </c>
      <c r="Q50" s="233" t="s">
        <v>119</v>
      </c>
    </row>
    <row r="51" spans="1:17" ht="30.75" customHeight="1" thickBot="1" x14ac:dyDescent="0.3">
      <c r="A51" s="61"/>
      <c r="B51" s="62" t="s">
        <v>120</v>
      </c>
      <c r="C51" s="565" t="s">
        <v>123</v>
      </c>
      <c r="D51" s="565"/>
      <c r="E51" s="565"/>
      <c r="F51" s="565"/>
      <c r="G51" s="565"/>
      <c r="H51" s="565"/>
      <c r="I51" s="565"/>
      <c r="J51" s="565"/>
      <c r="K51" s="566"/>
      <c r="L51" s="63" t="s">
        <v>119</v>
      </c>
      <c r="M51" s="63" t="s">
        <v>119</v>
      </c>
      <c r="N51" s="64">
        <f>N26+N30+N32+N37+N39+N40+N41+N17+N18+N46</f>
        <v>31797068.41</v>
      </c>
      <c r="O51" s="65">
        <f>O48</f>
        <v>4252481.5100000007</v>
      </c>
      <c r="P51" s="234" t="s">
        <v>119</v>
      </c>
      <c r="Q51" s="235" t="s">
        <v>119</v>
      </c>
    </row>
    <row r="52" spans="1:17" x14ac:dyDescent="0.25">
      <c r="A52" s="66"/>
      <c r="B52" s="67"/>
      <c r="C52" s="68"/>
      <c r="D52" s="68"/>
      <c r="E52" s="69"/>
      <c r="F52" s="69"/>
      <c r="G52" s="70"/>
      <c r="H52" s="71"/>
      <c r="I52" s="72"/>
      <c r="J52" s="72"/>
      <c r="K52" s="72"/>
      <c r="L52" s="72"/>
      <c r="M52" s="72"/>
      <c r="N52" s="73"/>
      <c r="O52" s="74"/>
      <c r="P52" s="74"/>
    </row>
    <row r="53" spans="1:17" x14ac:dyDescent="0.25">
      <c r="A53" s="75"/>
      <c r="B53" s="76"/>
      <c r="C53" s="77"/>
      <c r="D53" s="77"/>
      <c r="N53" s="74"/>
      <c r="O53" s="74"/>
      <c r="P53" s="74"/>
    </row>
    <row r="54" spans="1:17" x14ac:dyDescent="0.25">
      <c r="A54" s="75"/>
      <c r="B54" s="81" t="s">
        <v>124</v>
      </c>
      <c r="C54" s="68"/>
      <c r="D54" s="68"/>
      <c r="L54" s="192"/>
      <c r="M54" s="192"/>
      <c r="N54" s="82"/>
      <c r="O54" s="83"/>
      <c r="P54" s="84"/>
    </row>
    <row r="55" spans="1:17" ht="52.15" customHeight="1" x14ac:dyDescent="0.25">
      <c r="A55" s="66"/>
      <c r="B55" s="561" t="s">
        <v>125</v>
      </c>
      <c r="C55" s="561"/>
      <c r="D55" s="561"/>
      <c r="E55" s="561"/>
      <c r="F55" s="561"/>
      <c r="G55" s="561"/>
      <c r="H55" s="561"/>
      <c r="I55" s="561"/>
      <c r="J55" s="72"/>
      <c r="K55" s="72"/>
      <c r="L55" s="85"/>
      <c r="M55" s="370">
        <f>M48+N50</f>
        <v>318859162.91999996</v>
      </c>
      <c r="N55" s="22"/>
      <c r="O55" s="74"/>
      <c r="P55" s="74"/>
    </row>
    <row r="56" spans="1:17" ht="27.6" customHeight="1" x14ac:dyDescent="0.25">
      <c r="A56" s="66"/>
      <c r="B56" s="561" t="s">
        <v>126</v>
      </c>
      <c r="C56" s="562"/>
      <c r="D56" s="562"/>
      <c r="E56" s="562"/>
      <c r="F56" s="562"/>
      <c r="G56" s="562"/>
      <c r="H56" s="562"/>
      <c r="I56" s="562"/>
      <c r="J56" s="72"/>
      <c r="K56" s="72"/>
      <c r="L56" s="72"/>
      <c r="M56" s="72"/>
      <c r="N56" s="74"/>
      <c r="O56" s="74"/>
      <c r="P56" s="74"/>
    </row>
    <row r="57" spans="1:17" x14ac:dyDescent="0.25">
      <c r="A57" s="66"/>
      <c r="B57" s="76"/>
      <c r="C57" s="86"/>
      <c r="D57" s="86"/>
      <c r="E57" s="69"/>
      <c r="F57" s="69"/>
      <c r="G57" s="70"/>
      <c r="H57" s="71"/>
      <c r="I57" s="72"/>
      <c r="J57" s="72"/>
      <c r="K57" s="72"/>
      <c r="L57" s="72"/>
      <c r="M57" s="74"/>
      <c r="N57" s="87"/>
      <c r="O57" s="53"/>
      <c r="P57" s="48"/>
    </row>
    <row r="58" spans="1:17" x14ac:dyDescent="0.25">
      <c r="A58" s="66"/>
      <c r="B58" s="76"/>
      <c r="C58" s="86"/>
      <c r="D58" s="86"/>
      <c r="E58" s="69"/>
      <c r="F58" s="69"/>
      <c r="G58" s="70"/>
      <c r="H58" s="71"/>
      <c r="I58" s="72"/>
      <c r="J58" s="72"/>
      <c r="K58" s="72"/>
      <c r="L58" s="72"/>
      <c r="M58" s="74"/>
      <c r="N58" s="88"/>
      <c r="O58" s="53"/>
      <c r="P58" s="48"/>
    </row>
    <row r="59" spans="1:17" x14ac:dyDescent="0.25">
      <c r="A59" s="66"/>
      <c r="B59" s="76"/>
      <c r="C59" s="86"/>
      <c r="D59" s="86"/>
      <c r="E59" s="69"/>
      <c r="F59" s="69"/>
      <c r="G59" s="70"/>
      <c r="H59" s="71"/>
      <c r="I59" s="72"/>
      <c r="J59" s="72"/>
      <c r="K59" s="72"/>
      <c r="L59" s="72"/>
      <c r="M59" s="74"/>
      <c r="N59" s="89"/>
      <c r="O59" s="90"/>
      <c r="P59" s="48"/>
    </row>
    <row r="60" spans="1:17" x14ac:dyDescent="0.25">
      <c r="A60" s="66"/>
      <c r="B60" s="91"/>
      <c r="C60" s="77"/>
      <c r="D60" s="77"/>
      <c r="I60" s="92"/>
      <c r="J60" s="92"/>
      <c r="K60" s="92"/>
      <c r="L60" s="93"/>
      <c r="M60" s="93"/>
      <c r="N60" s="94"/>
      <c r="O60" s="94"/>
      <c r="P60" s="94"/>
    </row>
    <row r="61" spans="1:17" x14ac:dyDescent="0.25">
      <c r="A61" s="66"/>
      <c r="B61" s="91"/>
      <c r="C61" s="77"/>
      <c r="D61" s="77"/>
      <c r="I61" s="92"/>
      <c r="J61" s="92"/>
      <c r="K61" s="92"/>
      <c r="L61" s="93"/>
      <c r="M61" s="93"/>
      <c r="N61" s="94"/>
      <c r="O61" s="94"/>
      <c r="P61" s="95"/>
    </row>
    <row r="62" spans="1:17" x14ac:dyDescent="0.25">
      <c r="A62" s="66"/>
      <c r="I62" s="92"/>
      <c r="J62" s="92"/>
      <c r="K62" s="92"/>
      <c r="L62" s="93"/>
      <c r="M62" s="93"/>
      <c r="N62" s="94"/>
      <c r="O62" s="94"/>
      <c r="P62" s="95"/>
    </row>
    <row r="63" spans="1:17" x14ac:dyDescent="0.25">
      <c r="A63" s="66"/>
      <c r="I63" s="92"/>
      <c r="J63" s="92"/>
      <c r="K63" s="92"/>
      <c r="L63" s="93"/>
      <c r="M63" s="93"/>
      <c r="N63" s="94"/>
      <c r="O63" s="94"/>
      <c r="P63" s="95"/>
    </row>
    <row r="64" spans="1:17" x14ac:dyDescent="0.25">
      <c r="A64" s="66"/>
      <c r="I64" s="92"/>
      <c r="J64" s="92"/>
      <c r="K64" s="92"/>
      <c r="L64" s="92"/>
      <c r="M64" s="92"/>
      <c r="N64" s="95"/>
      <c r="O64" s="95"/>
      <c r="P64" s="95"/>
    </row>
    <row r="65" spans="1:16" x14ac:dyDescent="0.25">
      <c r="A65" s="66"/>
      <c r="I65" s="92"/>
      <c r="J65" s="92"/>
      <c r="K65" s="92"/>
      <c r="L65" s="92"/>
      <c r="M65" s="92"/>
      <c r="N65" s="95"/>
      <c r="O65" s="95"/>
      <c r="P65" s="95"/>
    </row>
    <row r="66" spans="1:16" x14ac:dyDescent="0.25">
      <c r="A66" s="66"/>
      <c r="I66" s="92"/>
      <c r="J66" s="92"/>
      <c r="K66" s="92"/>
      <c r="L66" s="92"/>
      <c r="M66" s="92"/>
      <c r="N66" s="22"/>
      <c r="O66" s="22"/>
      <c r="P66" s="22"/>
    </row>
    <row r="67" spans="1:16" x14ac:dyDescent="0.25">
      <c r="A67" s="66"/>
      <c r="I67" s="92"/>
      <c r="J67" s="92"/>
      <c r="K67" s="92"/>
      <c r="L67" s="92"/>
      <c r="M67" s="92"/>
      <c r="N67" s="22"/>
      <c r="O67" s="22"/>
      <c r="P67" s="22"/>
    </row>
    <row r="68" spans="1:16" x14ac:dyDescent="0.25">
      <c r="A68" s="66"/>
      <c r="I68" s="92"/>
      <c r="J68" s="92"/>
      <c r="K68" s="92"/>
      <c r="L68" s="92"/>
      <c r="M68" s="92"/>
      <c r="N68" s="22"/>
      <c r="O68" s="22"/>
      <c r="P68" s="22"/>
    </row>
    <row r="69" spans="1:16" x14ac:dyDescent="0.25">
      <c r="A69" s="66"/>
      <c r="I69" s="92"/>
      <c r="J69" s="92"/>
      <c r="K69" s="92"/>
      <c r="L69" s="92"/>
      <c r="M69" s="92"/>
      <c r="N69" s="22"/>
      <c r="O69" s="22"/>
      <c r="P69" s="22"/>
    </row>
    <row r="70" spans="1:16" x14ac:dyDescent="0.25">
      <c r="A70" s="66"/>
      <c r="I70" s="92"/>
      <c r="J70" s="92"/>
      <c r="K70" s="92"/>
      <c r="L70" s="92"/>
      <c r="M70" s="92"/>
      <c r="N70" s="22"/>
      <c r="O70" s="22"/>
      <c r="P70" s="22"/>
    </row>
    <row r="71" spans="1:16" x14ac:dyDescent="0.25">
      <c r="A71" s="66"/>
      <c r="I71" s="92"/>
      <c r="J71" s="92"/>
      <c r="K71" s="92"/>
      <c r="L71" s="92"/>
      <c r="M71" s="92"/>
      <c r="N71" s="22"/>
      <c r="O71" s="22"/>
      <c r="P71" s="22"/>
    </row>
    <row r="72" spans="1:16" x14ac:dyDescent="0.25">
      <c r="A72" s="66"/>
      <c r="I72" s="92"/>
      <c r="J72" s="92"/>
      <c r="K72" s="92"/>
      <c r="L72" s="92"/>
      <c r="M72" s="92"/>
      <c r="N72" s="22"/>
      <c r="O72" s="22"/>
      <c r="P72" s="22"/>
    </row>
    <row r="73" spans="1:16" x14ac:dyDescent="0.25">
      <c r="A73" s="66"/>
      <c r="I73" s="92"/>
      <c r="J73" s="92"/>
      <c r="K73" s="92"/>
      <c r="L73" s="92"/>
      <c r="M73" s="92"/>
      <c r="N73" s="22"/>
      <c r="O73" s="22"/>
      <c r="P73" s="22"/>
    </row>
    <row r="74" spans="1:16" x14ac:dyDescent="0.25">
      <c r="A74" s="66"/>
      <c r="I74" s="92"/>
      <c r="J74" s="92"/>
      <c r="K74" s="92"/>
      <c r="L74" s="92"/>
      <c r="M74" s="92"/>
      <c r="N74" s="22"/>
      <c r="O74" s="22"/>
      <c r="P74" s="22"/>
    </row>
    <row r="75" spans="1:16" x14ac:dyDescent="0.25">
      <c r="A75" s="66"/>
      <c r="I75" s="92"/>
      <c r="J75" s="92"/>
      <c r="K75" s="92"/>
      <c r="L75" s="92"/>
      <c r="M75" s="92"/>
      <c r="N75" s="22"/>
      <c r="O75" s="22"/>
      <c r="P75" s="22"/>
    </row>
    <row r="76" spans="1:16" x14ac:dyDescent="0.25">
      <c r="A76" s="66"/>
      <c r="I76" s="92"/>
      <c r="J76" s="92"/>
      <c r="K76" s="92"/>
      <c r="L76" s="92"/>
      <c r="M76" s="92"/>
      <c r="N76" s="22"/>
      <c r="O76" s="22"/>
      <c r="P76" s="22"/>
    </row>
    <row r="77" spans="1:16" x14ac:dyDescent="0.25">
      <c r="A77" s="66"/>
      <c r="I77" s="92"/>
      <c r="J77" s="92"/>
      <c r="K77" s="92"/>
      <c r="L77" s="92"/>
      <c r="M77" s="92"/>
      <c r="N77" s="22"/>
      <c r="O77" s="22"/>
      <c r="P77" s="22"/>
    </row>
    <row r="78" spans="1:16" x14ac:dyDescent="0.25">
      <c r="A78" s="66"/>
      <c r="I78" s="92"/>
      <c r="J78" s="92"/>
      <c r="K78" s="92"/>
      <c r="L78" s="92"/>
      <c r="M78" s="92"/>
      <c r="N78" s="22"/>
      <c r="O78" s="22"/>
      <c r="P78" s="22"/>
    </row>
    <row r="79" spans="1:16" x14ac:dyDescent="0.25">
      <c r="A79" s="66"/>
      <c r="I79" s="92"/>
      <c r="J79" s="92"/>
      <c r="K79" s="92"/>
      <c r="L79" s="92"/>
      <c r="M79" s="92"/>
      <c r="N79" s="22"/>
      <c r="O79" s="22"/>
      <c r="P79" s="22"/>
    </row>
    <row r="80" spans="1:16" x14ac:dyDescent="0.25">
      <c r="A80" s="66"/>
      <c r="I80" s="92"/>
      <c r="J80" s="92"/>
      <c r="K80" s="92"/>
      <c r="L80" s="92"/>
      <c r="M80" s="92"/>
      <c r="N80" s="22"/>
      <c r="O80" s="22"/>
      <c r="P80" s="22"/>
    </row>
    <row r="81" spans="1:16" x14ac:dyDescent="0.25">
      <c r="A81" s="66"/>
      <c r="I81" s="92"/>
      <c r="J81" s="92"/>
      <c r="K81" s="92"/>
      <c r="L81" s="92"/>
      <c r="M81" s="92"/>
      <c r="N81" s="22"/>
      <c r="O81" s="22"/>
      <c r="P81" s="22"/>
    </row>
    <row r="82" spans="1:16" x14ac:dyDescent="0.25">
      <c r="A82" s="66"/>
      <c r="I82" s="92"/>
      <c r="J82" s="92"/>
      <c r="K82" s="92"/>
      <c r="L82" s="92"/>
      <c r="M82" s="92"/>
      <c r="N82" s="22"/>
      <c r="O82" s="22"/>
      <c r="P82" s="22"/>
    </row>
    <row r="83" spans="1:16" x14ac:dyDescent="0.25">
      <c r="A83" s="66"/>
      <c r="I83" s="92"/>
      <c r="J83" s="92"/>
      <c r="K83" s="92"/>
      <c r="L83" s="92"/>
      <c r="M83" s="92"/>
      <c r="N83" s="22"/>
      <c r="O83" s="22"/>
      <c r="P83" s="22"/>
    </row>
    <row r="84" spans="1:16" x14ac:dyDescent="0.25">
      <c r="A84" s="66"/>
      <c r="I84" s="92"/>
      <c r="J84" s="92"/>
      <c r="K84" s="92"/>
      <c r="L84" s="92"/>
      <c r="M84" s="92"/>
      <c r="N84" s="22"/>
      <c r="O84" s="22"/>
      <c r="P84" s="22"/>
    </row>
    <row r="85" spans="1:16" x14ac:dyDescent="0.25">
      <c r="A85" s="66"/>
      <c r="I85" s="92"/>
      <c r="J85" s="92"/>
      <c r="K85" s="92"/>
      <c r="L85" s="92"/>
      <c r="M85" s="92"/>
      <c r="N85" s="22"/>
      <c r="O85" s="22"/>
      <c r="P85" s="22"/>
    </row>
    <row r="86" spans="1:16" x14ac:dyDescent="0.25">
      <c r="A86" s="66"/>
      <c r="I86" s="92"/>
      <c r="J86" s="92"/>
      <c r="K86" s="92"/>
      <c r="L86" s="92"/>
      <c r="M86" s="92"/>
      <c r="N86" s="22"/>
      <c r="O86" s="22"/>
      <c r="P86" s="22"/>
    </row>
    <row r="87" spans="1:16" x14ac:dyDescent="0.25">
      <c r="A87" s="66"/>
      <c r="I87" s="92"/>
      <c r="J87" s="92"/>
      <c r="K87" s="92"/>
      <c r="L87" s="92"/>
      <c r="M87" s="92"/>
      <c r="N87" s="22"/>
      <c r="O87" s="22"/>
      <c r="P87" s="22"/>
    </row>
    <row r="88" spans="1:16" x14ac:dyDescent="0.25">
      <c r="A88" s="66"/>
      <c r="I88" s="92"/>
      <c r="J88" s="92"/>
      <c r="K88" s="92"/>
      <c r="L88" s="92"/>
      <c r="M88" s="92"/>
      <c r="N88" s="22"/>
      <c r="O88" s="22"/>
      <c r="P88" s="22"/>
    </row>
    <row r="89" spans="1:16" x14ac:dyDescent="0.25">
      <c r="A89" s="66"/>
      <c r="I89" s="92"/>
      <c r="J89" s="92"/>
      <c r="K89" s="92"/>
      <c r="L89" s="92"/>
      <c r="M89" s="92"/>
      <c r="N89" s="22"/>
      <c r="O89" s="22"/>
      <c r="P89" s="22"/>
    </row>
    <row r="90" spans="1:16" x14ac:dyDescent="0.25">
      <c r="A90" s="66"/>
      <c r="I90" s="92"/>
      <c r="J90" s="92"/>
      <c r="K90" s="92"/>
      <c r="L90" s="92"/>
      <c r="M90" s="92"/>
      <c r="N90" s="22"/>
      <c r="O90" s="22"/>
      <c r="P90" s="22"/>
    </row>
    <row r="91" spans="1:16" x14ac:dyDescent="0.25">
      <c r="A91" s="66"/>
      <c r="I91" s="92"/>
      <c r="J91" s="92"/>
      <c r="K91" s="92"/>
      <c r="L91" s="92"/>
      <c r="M91" s="92"/>
      <c r="N91" s="22"/>
      <c r="O91" s="22"/>
      <c r="P91" s="22"/>
    </row>
    <row r="92" spans="1:16" x14ac:dyDescent="0.25">
      <c r="A92" s="72"/>
      <c r="I92" s="92"/>
      <c r="J92" s="92"/>
      <c r="K92" s="92"/>
      <c r="L92" s="92"/>
      <c r="M92" s="92"/>
      <c r="N92" s="22"/>
      <c r="O92" s="22"/>
      <c r="P92" s="22"/>
    </row>
    <row r="93" spans="1:16" x14ac:dyDescent="0.25">
      <c r="A93" s="72"/>
      <c r="I93" s="92"/>
      <c r="J93" s="92"/>
      <c r="K93" s="92"/>
      <c r="L93" s="92"/>
      <c r="M93" s="92"/>
      <c r="N93" s="22"/>
      <c r="O93" s="22"/>
      <c r="P93" s="22"/>
    </row>
    <row r="94" spans="1:16" x14ac:dyDescent="0.25">
      <c r="A94" s="72"/>
      <c r="I94" s="92"/>
      <c r="J94" s="92"/>
      <c r="K94" s="92"/>
      <c r="L94" s="92"/>
      <c r="M94" s="92"/>
      <c r="N94" s="22"/>
      <c r="O94" s="22"/>
      <c r="P94" s="22"/>
    </row>
    <row r="95" spans="1:16" x14ac:dyDescent="0.25">
      <c r="A95" s="72"/>
      <c r="I95" s="92"/>
      <c r="J95" s="92"/>
      <c r="K95" s="92"/>
      <c r="L95" s="92"/>
      <c r="M95" s="92"/>
      <c r="N95" s="22"/>
      <c r="O95" s="22"/>
      <c r="P95" s="22"/>
    </row>
    <row r="96" spans="1:16" x14ac:dyDescent="0.25">
      <c r="I96" s="92"/>
      <c r="J96" s="92"/>
      <c r="K96" s="92"/>
      <c r="L96" s="92"/>
      <c r="M96" s="92"/>
      <c r="N96" s="22"/>
      <c r="O96" s="22"/>
      <c r="P96" s="22"/>
    </row>
    <row r="97" spans="9:16" x14ac:dyDescent="0.25">
      <c r="I97" s="92"/>
      <c r="J97" s="92"/>
      <c r="K97" s="92"/>
      <c r="L97" s="92"/>
      <c r="M97" s="92"/>
      <c r="N97" s="22"/>
      <c r="O97" s="22"/>
      <c r="P97" s="22"/>
    </row>
    <row r="98" spans="9:16" x14ac:dyDescent="0.25">
      <c r="I98" s="92"/>
      <c r="J98" s="92"/>
      <c r="K98" s="92"/>
      <c r="L98" s="92"/>
      <c r="M98" s="92"/>
      <c r="N98" s="22"/>
      <c r="O98" s="22"/>
      <c r="P98" s="22"/>
    </row>
    <row r="99" spans="9:16" x14ac:dyDescent="0.25">
      <c r="I99" s="92"/>
      <c r="J99" s="92"/>
      <c r="K99" s="92"/>
      <c r="L99" s="92"/>
      <c r="M99" s="92"/>
      <c r="N99" s="22"/>
      <c r="O99" s="22"/>
      <c r="P99" s="22"/>
    </row>
    <row r="100" spans="9:16" x14ac:dyDescent="0.25">
      <c r="I100" s="92"/>
      <c r="J100" s="92"/>
      <c r="K100" s="92"/>
      <c r="L100" s="92"/>
      <c r="M100" s="92"/>
      <c r="N100" s="22"/>
      <c r="O100" s="22"/>
      <c r="P100" s="22"/>
    </row>
    <row r="101" spans="9:16" x14ac:dyDescent="0.25">
      <c r="I101" s="92"/>
      <c r="J101" s="92"/>
      <c r="K101" s="92"/>
      <c r="L101" s="92"/>
      <c r="M101" s="92"/>
      <c r="N101" s="22"/>
      <c r="O101" s="22"/>
      <c r="P101" s="22"/>
    </row>
    <row r="102" spans="9:16" x14ac:dyDescent="0.25">
      <c r="I102" s="92"/>
      <c r="J102" s="92"/>
      <c r="K102" s="92"/>
      <c r="L102" s="92"/>
      <c r="M102" s="92"/>
      <c r="N102" s="22"/>
      <c r="O102" s="22"/>
      <c r="P102" s="22"/>
    </row>
    <row r="103" spans="9:16" x14ac:dyDescent="0.25">
      <c r="I103" s="92"/>
      <c r="J103" s="92"/>
      <c r="K103" s="92"/>
      <c r="L103" s="92"/>
      <c r="M103" s="92"/>
      <c r="N103" s="22"/>
      <c r="O103" s="22"/>
      <c r="P103" s="22"/>
    </row>
    <row r="104" spans="9:16" x14ac:dyDescent="0.25">
      <c r="I104" s="92"/>
      <c r="J104" s="92"/>
      <c r="K104" s="92"/>
      <c r="L104" s="92"/>
      <c r="M104" s="92"/>
      <c r="N104" s="22"/>
      <c r="O104" s="22"/>
      <c r="P104" s="22"/>
    </row>
    <row r="105" spans="9:16" x14ac:dyDescent="0.25">
      <c r="I105" s="92"/>
      <c r="J105" s="92"/>
      <c r="K105" s="92"/>
      <c r="L105" s="92"/>
      <c r="M105" s="92"/>
      <c r="N105" s="22"/>
      <c r="O105" s="22"/>
      <c r="P105" s="22"/>
    </row>
    <row r="106" spans="9:16" x14ac:dyDescent="0.25">
      <c r="I106" s="92"/>
      <c r="J106" s="92"/>
      <c r="K106" s="92"/>
      <c r="L106" s="92"/>
      <c r="M106" s="92"/>
    </row>
    <row r="107" spans="9:16" x14ac:dyDescent="0.25">
      <c r="I107" s="92"/>
      <c r="J107" s="92"/>
      <c r="K107" s="92"/>
      <c r="L107" s="92"/>
      <c r="M107" s="92"/>
    </row>
    <row r="108" spans="9:16" x14ac:dyDescent="0.25">
      <c r="I108" s="92"/>
      <c r="J108" s="92"/>
      <c r="K108" s="92"/>
      <c r="L108" s="92"/>
      <c r="M108" s="92"/>
    </row>
    <row r="109" spans="9:16" x14ac:dyDescent="0.25">
      <c r="I109" s="92"/>
      <c r="J109" s="92"/>
      <c r="K109" s="92"/>
      <c r="L109" s="92"/>
      <c r="M109" s="92"/>
    </row>
    <row r="110" spans="9:16" x14ac:dyDescent="0.25">
      <c r="I110" s="92"/>
      <c r="J110" s="92"/>
      <c r="K110" s="92"/>
      <c r="L110" s="92"/>
      <c r="M110" s="92"/>
    </row>
    <row r="111" spans="9:16" x14ac:dyDescent="0.25">
      <c r="I111" s="92"/>
      <c r="J111" s="92"/>
      <c r="K111" s="92"/>
      <c r="L111" s="92"/>
      <c r="M111" s="92"/>
    </row>
    <row r="112" spans="9:16" x14ac:dyDescent="0.25">
      <c r="I112" s="92"/>
      <c r="J112" s="92"/>
      <c r="K112" s="92"/>
      <c r="L112" s="92"/>
      <c r="M112" s="92"/>
    </row>
  </sheetData>
  <autoFilter ref="A5:Q51"/>
  <mergeCells count="150">
    <mergeCell ref="A6:A8"/>
    <mergeCell ref="B6:B8"/>
    <mergeCell ref="C6:C8"/>
    <mergeCell ref="D6:D8"/>
    <mergeCell ref="E6:E8"/>
    <mergeCell ref="G3:G4"/>
    <mergeCell ref="H3:H4"/>
    <mergeCell ref="I3:I4"/>
    <mergeCell ref="J3:J4"/>
    <mergeCell ref="A3:A4"/>
    <mergeCell ref="B3:B4"/>
    <mergeCell ref="C3:C4"/>
    <mergeCell ref="D3:D4"/>
    <mergeCell ref="E3:E4"/>
    <mergeCell ref="F3:F4"/>
    <mergeCell ref="P6:P8"/>
    <mergeCell ref="Q6:Q8"/>
    <mergeCell ref="F6:F8"/>
    <mergeCell ref="G6:G8"/>
    <mergeCell ref="H6:H8"/>
    <mergeCell ref="I6:I8"/>
    <mergeCell ref="J6:J8"/>
    <mergeCell ref="K6:K8"/>
    <mergeCell ref="M3:O3"/>
    <mergeCell ref="P3:P4"/>
    <mergeCell ref="Q3:Q4"/>
    <mergeCell ref="K3:K4"/>
    <mergeCell ref="L3:L4"/>
    <mergeCell ref="L6:L8"/>
    <mergeCell ref="M6:M8"/>
    <mergeCell ref="O6:O8"/>
    <mergeCell ref="J12:J14"/>
    <mergeCell ref="G9:G11"/>
    <mergeCell ref="H9:H11"/>
    <mergeCell ref="I9:I11"/>
    <mergeCell ref="J9:J11"/>
    <mergeCell ref="A9:A11"/>
    <mergeCell ref="B9:B11"/>
    <mergeCell ref="C9:C11"/>
    <mergeCell ref="D9:D11"/>
    <mergeCell ref="E9:E11"/>
    <mergeCell ref="F9:F11"/>
    <mergeCell ref="M9:M11"/>
    <mergeCell ref="L12:L14"/>
    <mergeCell ref="M12:M14"/>
    <mergeCell ref="O12:O14"/>
    <mergeCell ref="O9:O11"/>
    <mergeCell ref="P9:P11"/>
    <mergeCell ref="Q9:Q11"/>
    <mergeCell ref="K9:K11"/>
    <mergeCell ref="L9:L11"/>
    <mergeCell ref="P12:P14"/>
    <mergeCell ref="Q12:Q14"/>
    <mergeCell ref="K12:K14"/>
    <mergeCell ref="A29:A30"/>
    <mergeCell ref="B29:B30"/>
    <mergeCell ref="C29:C30"/>
    <mergeCell ref="D29:D30"/>
    <mergeCell ref="E29:E30"/>
    <mergeCell ref="F29:F30"/>
    <mergeCell ref="A24:A28"/>
    <mergeCell ref="B24:B28"/>
    <mergeCell ref="C24:C28"/>
    <mergeCell ref="D24:D28"/>
    <mergeCell ref="E24:E28"/>
    <mergeCell ref="F24:F28"/>
    <mergeCell ref="A19:A23"/>
    <mergeCell ref="B19:B23"/>
    <mergeCell ref="C19:C23"/>
    <mergeCell ref="D19:D23"/>
    <mergeCell ref="E19:E23"/>
    <mergeCell ref="F19:F23"/>
    <mergeCell ref="K16:K18"/>
    <mergeCell ref="Q26:Q27"/>
    <mergeCell ref="G19:G23"/>
    <mergeCell ref="H19:H23"/>
    <mergeCell ref="I19:I23"/>
    <mergeCell ref="L16:L18"/>
    <mergeCell ref="M16:M18"/>
    <mergeCell ref="P16:P18"/>
    <mergeCell ref="A12:A18"/>
    <mergeCell ref="B12:B18"/>
    <mergeCell ref="C12:C18"/>
    <mergeCell ref="D12:D18"/>
    <mergeCell ref="E12:E18"/>
    <mergeCell ref="F12:F18"/>
    <mergeCell ref="G12:G18"/>
    <mergeCell ref="H12:H18"/>
    <mergeCell ref="I12:I18"/>
    <mergeCell ref="J16:J18"/>
    <mergeCell ref="G29:G30"/>
    <mergeCell ref="H29:H30"/>
    <mergeCell ref="I29:I30"/>
    <mergeCell ref="Q19:Q20"/>
    <mergeCell ref="L19:L20"/>
    <mergeCell ref="M19:M20"/>
    <mergeCell ref="O19:O20"/>
    <mergeCell ref="P19:P20"/>
    <mergeCell ref="K19:K20"/>
    <mergeCell ref="J19:J20"/>
    <mergeCell ref="G24:G28"/>
    <mergeCell ref="H24:H28"/>
    <mergeCell ref="I24:I28"/>
    <mergeCell ref="N26:N27"/>
    <mergeCell ref="E45:E46"/>
    <mergeCell ref="F45:F46"/>
    <mergeCell ref="G45:G46"/>
    <mergeCell ref="A43:A44"/>
    <mergeCell ref="G31:G32"/>
    <mergeCell ref="H31:H32"/>
    <mergeCell ref="I31:I32"/>
    <mergeCell ref="A31:A32"/>
    <mergeCell ref="B31:B32"/>
    <mergeCell ref="C31:C32"/>
    <mergeCell ref="D31:D32"/>
    <mergeCell ref="E31:E32"/>
    <mergeCell ref="F31:F32"/>
    <mergeCell ref="A34:A38"/>
    <mergeCell ref="B34:B38"/>
    <mergeCell ref="C34:C38"/>
    <mergeCell ref="D34:D38"/>
    <mergeCell ref="E34:E38"/>
    <mergeCell ref="F34:F38"/>
    <mergeCell ref="G34:G38"/>
    <mergeCell ref="H34:H38"/>
    <mergeCell ref="I34:I38"/>
    <mergeCell ref="Q16:Q17"/>
    <mergeCell ref="K45:K46"/>
    <mergeCell ref="A45:A46"/>
    <mergeCell ref="H45:H46"/>
    <mergeCell ref="I45:I46"/>
    <mergeCell ref="B56:I56"/>
    <mergeCell ref="B55:I55"/>
    <mergeCell ref="Q43:Q44"/>
    <mergeCell ref="C50:K50"/>
    <mergeCell ref="C51:K51"/>
    <mergeCell ref="B43:B44"/>
    <mergeCell ref="C43:C44"/>
    <mergeCell ref="D43:D44"/>
    <mergeCell ref="E43:E44"/>
    <mergeCell ref="F43:F44"/>
    <mergeCell ref="G43:G44"/>
    <mergeCell ref="H43:H44"/>
    <mergeCell ref="I43:I44"/>
    <mergeCell ref="K43:K44"/>
    <mergeCell ref="L43:L44"/>
    <mergeCell ref="C49:K49"/>
    <mergeCell ref="B45:B46"/>
    <mergeCell ref="C45:C46"/>
    <mergeCell ref="D45:D46"/>
  </mergeCells>
  <pageMargins left="0.23622047244094491" right="0.23622047244094491" top="0.74803149606299213" bottom="0.74803149606299213" header="0.31496062992125984" footer="0.31496062992125984"/>
  <pageSetup paperSize="8" scale="60" fitToHeight="0" orientation="landscape" horizontalDpi="4294967293" verticalDpi="4294967293" r:id="rId1"/>
  <headerFooter>
    <oddFooter xml:space="preserve">&amp;CStránka &amp;P z &amp;N&amp;RZpracoval odbor finanční, stav k 1. 10. 2021
</oddFooter>
  </headerFooter>
  <colBreaks count="1" manualBreakCount="1">
    <brk id="11" max="1048575"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ublishingExpirationDate xmlns="http://schemas.microsoft.com/sharepoint/v3" xsi:nil="true"/>
    <PublishingStartDate xmlns="http://schemas.microsoft.com/sharepoint/v3" xsi:nil="true"/>
    <MigrationSourceURL xmlns="c9e48692-194e-417d-af40-42e3d4ef737b" xsi:nil="true"/>
    <RoutingEnabled xmlns="http://schemas.microsoft.com/sharepoint/v3"/>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43E5FB4789618B4A826E5F0E1E730B97" ma:contentTypeVersion="2" ma:contentTypeDescription="Vytvoří nový dokument" ma:contentTypeScope="" ma:versionID="7719bb7ff21291a19da0fbb83fa2ce48">
  <xsd:schema xmlns:xsd="http://www.w3.org/2001/XMLSchema" xmlns:xs="http://www.w3.org/2001/XMLSchema" xmlns:p="http://schemas.microsoft.com/office/2006/metadata/properties" xmlns:ns1="http://schemas.microsoft.com/sharepoint/v3" xmlns:ns2="c9e48692-194e-417d-af40-42e3d4ef737b" targetNamespace="http://schemas.microsoft.com/office/2006/metadata/properties" ma:root="true" ma:fieldsID="799fdf3e68ddcfad9de9aee4093827fb" ns1:_="" ns2:_="">
    <xsd:import namespace="http://schemas.microsoft.com/sharepoint/v3"/>
    <xsd:import namespace="c9e48692-194e-417d-af40-42e3d4ef737b"/>
    <xsd:element name="properties">
      <xsd:complexType>
        <xsd:sequence>
          <xsd:element name="documentManagement">
            <xsd:complexType>
              <xsd:all>
                <xsd:element ref="ns1:PublishingStartDate" minOccurs="0"/>
                <xsd:element ref="ns1:PublishingExpirationDate" minOccurs="0"/>
                <xsd:element ref="ns2:MigrationSourceURL" minOccurs="0"/>
                <xsd:element ref="ns1:RoutingEnabled"/>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Datum zahájení plánování" ma:description="" ma:internalName="PublishingStartDate">
      <xsd:simpleType>
        <xsd:restriction base="dms:Unknown"/>
      </xsd:simpleType>
    </xsd:element>
    <xsd:element name="PublishingExpirationDate" ma:index="9" nillable="true" ma:displayName="Datum ukončení plánování" ma:description="" ma:internalName="PublishingExpirationDate">
      <xsd:simpleType>
        <xsd:restriction base="dms:Unknown"/>
      </xsd:simpleType>
    </xsd:element>
    <xsd:element name="RoutingEnabled" ma:index="11" ma:displayName="Aktivní" ma:internalName="RoutingEnabled">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c9e48692-194e-417d-af40-42e3d4ef737b" elementFormDefault="qualified">
    <xsd:import namespace="http://schemas.microsoft.com/office/2006/documentManagement/types"/>
    <xsd:import namespace="http://schemas.microsoft.com/office/infopath/2007/PartnerControls"/>
    <xsd:element name="MigrationSourceURL" ma:index="10" nillable="true" ma:displayName="MigrationSourceURL" ma:internalName="MigrationSourceURL1">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0908836-A44B-4D5E-A635-DA47F139A9BC}"/>
</file>

<file path=customXml/itemProps2.xml><?xml version="1.0" encoding="utf-8"?>
<ds:datastoreItem xmlns:ds="http://schemas.openxmlformats.org/officeDocument/2006/customXml" ds:itemID="{FC7DFD93-9AF9-473E-9185-7E2EA41E36B5}"/>
</file>

<file path=customXml/itemProps3.xml><?xml version="1.0" encoding="utf-8"?>
<ds:datastoreItem xmlns:ds="http://schemas.openxmlformats.org/officeDocument/2006/customXml" ds:itemID="{27796A6A-E294-4511-A362-8BA68DF61B5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vt:i4>
      </vt:variant>
      <vt:variant>
        <vt:lpstr>Pojmenované oblasti</vt:lpstr>
      </vt:variant>
      <vt:variant>
        <vt:i4>2</vt:i4>
      </vt:variant>
    </vt:vector>
  </HeadingPairs>
  <TitlesOfParts>
    <vt:vector size="5" baseType="lpstr">
      <vt:lpstr>Přehled celkem</vt:lpstr>
      <vt:lpstr>KK_sledování </vt:lpstr>
      <vt:lpstr>PO_sledování</vt:lpstr>
      <vt:lpstr>'KK_sledování '!Názvy_tisku</vt:lpstr>
      <vt:lpstr>PO_sledování!Názvy_tisku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Příloha č. 1 k usnesení ze 47. zasedání Rady Karlovarského kraje, které se uskutečnilo dne 18.10.2021 (k bodu č. 6)</dc:title>
  <dc:creator/>
  <cp:lastModifiedBy/>
  <dcterms:created xsi:type="dcterms:W3CDTF">2006-09-16T00:00:00Z</dcterms:created>
  <dcterms:modified xsi:type="dcterms:W3CDTF">2021-10-19T09:26:07Z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0x01010043E5FB4789618B4A826E5F0E1E730B97</vt:lpwstr>
  </property>
</Properties>
</file>