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95" windowWidth="14730" windowHeight="11580" tabRatio="610" firstSheet="1" activeTab="1"/>
  </bookViews>
  <sheets>
    <sheet name="Harm KK (2)" sheetId="1" state="hidden" r:id="rId1"/>
    <sheet name="KK přehled VZ" sheetId="2" r:id="rId2"/>
    <sheet name="PO přehled VZ" sheetId="3" r:id="rId3"/>
  </sheets>
  <definedNames>
    <definedName name="_xlnm._FilterDatabase" localSheetId="0" hidden="1">'Harm KK (2)'!$A$2:$I$22</definedName>
    <definedName name="_xlnm.Print_Titles" localSheetId="0">'Harm KK (2)'!$2:$2</definedName>
    <definedName name="_xlnm.Print_Titles" localSheetId="1">'KK přehled VZ'!$3:$3</definedName>
    <definedName name="_xlnm.Print_Titles" localSheetId="2">'PO přehled VZ'!$3:$4</definedName>
  </definedNames>
  <calcPr fullCalcOnLoad="1"/>
</workbook>
</file>

<file path=xl/sharedStrings.xml><?xml version="1.0" encoding="utf-8"?>
<sst xmlns="http://schemas.openxmlformats.org/spreadsheetml/2006/main" count="1030" uniqueCount="605">
  <si>
    <t xml:space="preserve"> číslo</t>
  </si>
  <si>
    <t>příjemce dotace</t>
  </si>
  <si>
    <t>název a registrační číslo projektu</t>
  </si>
  <si>
    <t>operační program</t>
  </si>
  <si>
    <t>Karlovarský kraj</t>
  </si>
  <si>
    <t xml:space="preserve">Atlas zajímavostí v Karlovarském kraji - CZ.04.1.05/4.132.1/1795 </t>
  </si>
  <si>
    <t>SROP</t>
  </si>
  <si>
    <t>Modernizace Letiště K.Vary - III.etapa, 2. část - CZ.1.09/3.1.00/01.00005</t>
  </si>
  <si>
    <t>ROP</t>
  </si>
  <si>
    <t>Zvyšování kvality vzdělávání standardizací a zlepšováním řídících procesů - CZ.1.07/1.1.00/08.0080</t>
  </si>
  <si>
    <t>OP VK</t>
  </si>
  <si>
    <t xml:space="preserve">Krajské vzdělávací centrum pro další vzdělávání pedagogických pracovníků - CZ.1.07/1.3.00/14.0026 </t>
  </si>
  <si>
    <t xml:space="preserve">Inovace školského portálu Karlovarského kraje - CZ.1.07/1.3.00/14.0024 </t>
  </si>
  <si>
    <t xml:space="preserve">Dopravní terminál Mariánské Lázně - CZ.1.09/3.2.00/27.00611 </t>
  </si>
  <si>
    <t xml:space="preserve">Dopravní terminál Cheb - CZ.1.09/3.2.00/17.00610 </t>
  </si>
  <si>
    <t xml:space="preserve">Personální audit Krajského úřadu Karlovarského kraje - CZ.1.04/4.1.01/57.00124 </t>
  </si>
  <si>
    <t>OP LZZ</t>
  </si>
  <si>
    <t xml:space="preserve">Aplikace moderních metod zvyšování výkonnosti, kvality, efektivity a transparentnosti v Karlovarském kraji - CZ.1.04/4.1.00/42.00003 </t>
  </si>
  <si>
    <t>Vytvoření sítě služeb péče o osoby s duševním onemocněním na území Karlovarského kraje - CZ.1.04/3.1.00/05.00062</t>
  </si>
  <si>
    <t>V Karlovarském kraji společně plánujeme sociální služby - CZ.1.04/3.1.00/05.00060</t>
  </si>
  <si>
    <t>Vzdělávání v eGon Centru Karlovarského kraje   CZ.1.04/4.1.00/40.00025</t>
  </si>
  <si>
    <t>Podpora přírodovědného a technického vzdělávání v Karlovarském kraji     CZ.1.07/1.1.00/44.0004</t>
  </si>
  <si>
    <t>Omezení výskytu invazních rostlin v KK -  CZ.1.09/3.1.00/01.00005</t>
  </si>
  <si>
    <t>OP ŽP</t>
  </si>
  <si>
    <t xml:space="preserve">Cyklostezka Ohře II - CZ.1.09/3.2.00/35.00801          </t>
  </si>
  <si>
    <t>pokráceno
9 250,01</t>
  </si>
  <si>
    <t>Cyklostezka Ohře III - CZ.1.09/3.2.00/66.01008</t>
  </si>
  <si>
    <t>Rozvoj služby e-Governmentu na území Karlovarského kraje - část I. až VI. CZ.1.06/2.1.00/08.07146</t>
  </si>
  <si>
    <t>IOP</t>
  </si>
  <si>
    <t>Podpora sociálního začleňování příslušníků sociálně vyloučených lokalit v Karlovarském kraji - CZ.1.04/3.2.00/B4.00005</t>
  </si>
  <si>
    <t>pokuta ÚOHS</t>
  </si>
  <si>
    <t>Harmonogram 2015 - řešení sankcí u projektů EU - Karlovarský kraj</t>
  </si>
  <si>
    <t xml:space="preserve">očekávaná sankce - budoucí platební výměr/ korekce </t>
  </si>
  <si>
    <t>Rozhodnutí o námitkách  ze dne 6.2.2014 - námitkám částěčně vyhověno - sankce ze 100 % snížena na 25 %</t>
  </si>
  <si>
    <t xml:space="preserve">Očekávaná událost </t>
  </si>
  <si>
    <t>očekáváme rozhodnutí o odvolání; uhrada odvodu</t>
  </si>
  <si>
    <t>Interaktivní galerie Karlovy Vary – Becherova vila - CZ.1.09/4.1.00/04.00021</t>
  </si>
  <si>
    <t>Podnět k zahájení k prošetření podezření na porušení rozp.kázně ze dne 6.10.2014</t>
  </si>
  <si>
    <t xml:space="preserve">Námitky zaslány dne 4.11.2014; Stanovisko k námitce ze dne 21.11.2014 - zamítnuto </t>
  </si>
  <si>
    <t>Námitky podány dne 28.10.2014, Vyřízení námitek doručeno 4.11.2014 -zamítnuty</t>
  </si>
  <si>
    <t>zaslání stanoviska ke zprávě o auditu dne 20.11.2014; Zpráva o auditu doručená dne 17.12.2014</t>
  </si>
  <si>
    <t>období realizace projektu</t>
  </si>
  <si>
    <t>2005 - 2007</t>
  </si>
  <si>
    <t>18.2.2008-30.5.2009</t>
  </si>
  <si>
    <t>1.1.2010-31.12.2012</t>
  </si>
  <si>
    <t>1.4.2010-31.3.2013</t>
  </si>
  <si>
    <t>16.3.2010-27.9.2012</t>
  </si>
  <si>
    <t>16.10.2010-21.2.2013</t>
  </si>
  <si>
    <t>1.9.2010-30.8.2012</t>
  </si>
  <si>
    <t>1.5.2010-30.4.2013</t>
  </si>
  <si>
    <t>1.5.2012-30.4.2014</t>
  </si>
  <si>
    <t>1.3.2012-28.2.2014</t>
  </si>
  <si>
    <t>1.1.2007 - 28.7.2011</t>
  </si>
  <si>
    <t>1.7.2009-30.6.2012</t>
  </si>
  <si>
    <t>1.9.2013-30.6.2015</t>
  </si>
  <si>
    <t>9.8.2013-15.12.2015</t>
  </si>
  <si>
    <t>29.3.2011-30.5.2014</t>
  </si>
  <si>
    <t>26.11.2013-31.7.2015</t>
  </si>
  <si>
    <t>12.8.20011-31.12.2013</t>
  </si>
  <si>
    <t>1.1.2014-30.6.2015</t>
  </si>
  <si>
    <t>leden - březen 2015</t>
  </si>
  <si>
    <t>říjen - prosinec 2015</t>
  </si>
  <si>
    <t>duben - červen 2015</t>
  </si>
  <si>
    <t>Poznámka</t>
  </si>
  <si>
    <t>APDM</t>
  </si>
  <si>
    <t>uhrazeno 
odvod + penále
2x - 253 214,00</t>
  </si>
  <si>
    <t>uhrazeno 
odvod + penále
2x - 54 643,00</t>
  </si>
  <si>
    <t>uhrazeno 
odvod + penále 
2x - 54 937,00</t>
  </si>
  <si>
    <t>vyúčtování ZKK</t>
  </si>
  <si>
    <t>Vyslětlivky</t>
  </si>
  <si>
    <t xml:space="preserve">Námitky podány 30.12.2012; rozhodnutí o námitkách  doručeno 22.1.2013 - zamítnuto </t>
  </si>
  <si>
    <t>Námitky podány dne 28.10.2014; vyřízení námitek doručeno 10.11.2014 - částečně vyhověno</t>
  </si>
  <si>
    <t xml:space="preserve">Protokol č  2014/0761 ze dne 21.10.2014; námitky podány 24.10.2014; rozhodnutí o námitkách ze dne 23.12.2014 - nevyhověno </t>
  </si>
  <si>
    <t xml:space="preserve">očekáváme platební výměry;  zpracovat žádost o posečkání a prominutí odvodu,odvolání proti PV, ZKK schválit převod peněžních prostředků </t>
  </si>
  <si>
    <t>ÚOHS - správní řízení, příprava vyjádření, rozkladu, správní žaloby</t>
  </si>
  <si>
    <t>očekávaná kontrola, příprava námitek proto kontrolním zjištěním z protokolů</t>
  </si>
  <si>
    <t xml:space="preserve">daňové řízení, následně platební výměr - žádost o prominutí a podání odvolání, ZKK schválit převod peněžních prostředků </t>
  </si>
  <si>
    <t>Stručný průběh</t>
  </si>
  <si>
    <t>Rozhodnutí o částečném prominutí odvodu z 6.11.2014; 
odvolání proti PV odesláno 16. 10. 2014</t>
  </si>
  <si>
    <t xml:space="preserve">Odvolání proti PV podáno 8.1.2014 - postoupeno 4. 3. 2014 na FŘ Brno </t>
  </si>
  <si>
    <t>* rozhodnutí o odvolání 
* uhrada odvodu</t>
  </si>
  <si>
    <t>* daňová kontrola z FÚ
* následně platební výměry  
* žádost o prominutí odvodu daně a dosud nevyměřeného penále
* odvolání proti platebním výměrům
* ZKK schválit převod peněžních prostředků 
* (případně žádost o posečkání odvodu nebo penále)</t>
  </si>
  <si>
    <t>* zahájení daňového řízení z ÚRR
* následně platební výměr
* žádost o prominutí odvodu daně a dosud nevyměřeného penále
* podání odvolání
* v ZKK není zajištěna úhrada odvodu</t>
  </si>
  <si>
    <t>* zahájení daňového řízení nebo daňová kontrola
* následně platební výměr
* žádost o prominutí odvodu daně a dosud nevyměřeného penále
* podání odvolání
* v ZKK není zajištěna úhrada odvodu</t>
  </si>
  <si>
    <t xml:space="preserve">Protokol o výsledku kontroly č. 2013/1075 ze dne 7.1.2013; 
Oznámení o schválení závěrečné MZ a zjednod. ŽoP ze dne 25.7.2014 </t>
  </si>
  <si>
    <t xml:space="preserve">Protokol o výsledku kontroly č. 2013/628 ze dne 29.10.2013; 
Oznámení o schválení závěrečné MZ a zjednod. ŽoP ze dne 25.7.2014 </t>
  </si>
  <si>
    <t>* v 7/2013 podány námitky - bez odezvy 
* zahájení daňového řízení nebo daňová kontrola
* následně platební výměr
* žádost o prominutí odvodu daně a dosud nevyměřeného penále
* podání odvolání
* v ZKK není zajištěna úhrada odvodu</t>
  </si>
  <si>
    <t>* 31.1.2014 podány námitky - bez odezvy 
* zahájení daňového řízení nebo daňová kontrola
* následně platební výměr
* žádost o prominutí odvodu daně a dosud nevyměřeného penále
* podání odvolání
* v ZKK není zajištěna úhrada odvodu</t>
  </si>
  <si>
    <r>
      <rPr>
        <b/>
        <sz val="11"/>
        <color indexed="10"/>
        <rFont val="Calibri"/>
        <family val="2"/>
      </rPr>
      <t>* běží daňové řízení</t>
    </r>
    <r>
      <rPr>
        <sz val="11"/>
        <rFont val="Calibri"/>
        <family val="2"/>
      </rPr>
      <t xml:space="preserve"> 
* následně platební výměr
* žádost o prominutí odvodu daně a dosud nevyměřeného penále
* podání odvolání
* v ZKK není zajištěna úhrada odvodu</t>
    </r>
  </si>
  <si>
    <t>* projekt v realizaci
* je možno očekávat kontroly</t>
  </si>
  <si>
    <t>* projekt v realizaci</t>
  </si>
  <si>
    <t>* ukončení projektu 31.7.2015 
* možné kontroly (přesuny do nezpůsobilých výdajů )</t>
  </si>
  <si>
    <t>* podezření na správní delikt - MPSV předá na ÚOHS - možná pokuta
* vyjádření pro ÚHOS, příp. rozklad</t>
  </si>
  <si>
    <t xml:space="preserve">červenec - září 
2015 </t>
  </si>
  <si>
    <t>Zpráva o auditu operace č. 85  ze dne 6.4.2012; oznámení o zahájení daňového řízení z 19.9.2014;
Podání ve věci  daňového řízení odesláno 3.10.2014</t>
  </si>
  <si>
    <t>Zjednodušená žádost o platbu za II.etapu ze dne 28.7.2011;
 oznamovací dopis ÚRR z 28.2.2013 o pozastavení projektu</t>
  </si>
  <si>
    <t>* ukončený projekt 
* k vyúčtování do ZKK</t>
  </si>
  <si>
    <t>Protokol o kontrole z 13.8.2014; námitky podány 4.9.2014; 
vyřízení námitek doručeno 4.11.2014 - zamítnuty</t>
  </si>
  <si>
    <t>Protokol o kontrole z 12.8.2014 ve znění Dodatku z 20.8.2014; námitky podány 4.9.2014;
vyřízení námitek doručeno 4.11.2014 - zamítnuty</t>
  </si>
  <si>
    <t>* běží daňová kontrola</t>
  </si>
  <si>
    <t>daňová kontrola</t>
  </si>
  <si>
    <t>námitky proti protokolům</t>
  </si>
  <si>
    <t xml:space="preserve"> daňové řízení</t>
  </si>
  <si>
    <t>vyměřený nebo uhrazený platební výměr/ provedená korekce/ uhrazené penále</t>
  </si>
  <si>
    <t>penále/ úrok z posečkání</t>
  </si>
  <si>
    <t>uhrazen úrok z posečkání
2 796,00</t>
  </si>
  <si>
    <t>Protokol č. 220/2012 ze dne 16.1.2014  (odvod 2.654.124,-- Kč); námitky podány 25.2.2014; 
rozhodnutí o námitkách ze dne 16.6.2014; 
16.1.2015 uhrazen úrok z posečkání</t>
  </si>
  <si>
    <t>Protokol č. 221/M/2012 ze dne 16.1.2014 (odvod 528.922,44 Kč);  námitky; námitky podány 25.2.2014; rozhodnutí o námitkách ze dne 16.6.2014;
16.1.2015 uhrazen úrok z posečkání</t>
  </si>
  <si>
    <t>Protokol č. 222/M/2012 z 16.1.2014  (odvod 727.814,40 Kč); námitky; námitky podány 25.2.2014; rozhodnutí o námitkách ze dne 16.6.2014;
16.1.2015 uhrazen úrok z posečkání</t>
  </si>
  <si>
    <t>CELKEM</t>
  </si>
  <si>
    <t>v součtu jsou uvedené pouze neuhrazené finanční postihy</t>
  </si>
  <si>
    <t>* rozhodnutí o odvolání
* může být vyměřeno penále ve výši dotace
* uhrada odvodu a penále zajištěna usnesením ZKK 405/12/14 z 11.12.2014</t>
  </si>
  <si>
    <t>* očekáváme zápis z administrativní kontroly ŽoP za II. etapu
* neproplacení dotace za II.etapu 
* stanovit další postup s právníkem</t>
  </si>
  <si>
    <t>Oznámení o udělení korekce  z 22.9.2014; 
námitky podány 6.10.2014</t>
  </si>
  <si>
    <t>Název a registrační číslo projektu</t>
  </si>
  <si>
    <t>Technická pomoc ČR (kód 85) - Karlovarský kraj</t>
  </si>
  <si>
    <t>Cizojazyčná verze webových stránek Karlovarského kraje - CZ.1.09/4.3.00/06.00125</t>
  </si>
  <si>
    <t>Způsobilé výdaje za VZ (ŽoP, Smlouva o dílo...) v Kč</t>
  </si>
  <si>
    <t>Název veřejné zakázky</t>
  </si>
  <si>
    <t xml:space="preserve">Ukončen audit operace - viz Zpráva o auditu operace č. ETC BY-CZ/2014/O/001 ze dne 22.8.2014 </t>
  </si>
  <si>
    <t>ukončená kontrola ÚRR - Protokol o kontrole doručen 14.1.2015 - bez zjištění</t>
  </si>
  <si>
    <t xml:space="preserve">GG OPVK - Podpora nabídky dalšího vzdělávání v Karlovarském kraji
CZ.1.07/3.2.12 </t>
  </si>
  <si>
    <t>komise pro otevírání obálek</t>
  </si>
  <si>
    <t>komise pro hodnocení nabídek</t>
  </si>
  <si>
    <t>Administrátor projektu</t>
  </si>
  <si>
    <t>Administrátor veřejné zakázky</t>
  </si>
  <si>
    <t>Členové komisí, kteří se skutečně zúčastnili</t>
  </si>
  <si>
    <t>Předpokládaná hodnota VZ (v Kč)</t>
  </si>
  <si>
    <t>Veřejná zakázka prošetřena ÚOHS
ANO/NE</t>
  </si>
  <si>
    <t>Dodávka reklamních předmětů (2010)</t>
  </si>
  <si>
    <t>Dodávka reklamních předmětů (2012)</t>
  </si>
  <si>
    <t>Dodávka ICT a ostatního zařízení</t>
  </si>
  <si>
    <r>
      <rPr>
        <b/>
        <sz val="11"/>
        <rFont val="Calibri"/>
        <family val="2"/>
      </rPr>
      <t>399 840,00</t>
    </r>
    <r>
      <rPr>
        <sz val="11"/>
        <rFont val="Calibri"/>
        <family val="2"/>
      </rPr>
      <t xml:space="preserve">
celkem za všechny projekty
1 112 160,00
</t>
    </r>
  </si>
  <si>
    <t>Dodávka ICT, didaktické techniky a ostatního zařízení pro Gym. Sokolov</t>
  </si>
  <si>
    <r>
      <t xml:space="preserve">Gymnázium Ostrov – vybavení pro 3D laboratoř - partner č. 3 -  </t>
    </r>
    <r>
      <rPr>
        <b/>
        <sz val="11"/>
        <rFont val="Calibri"/>
        <family val="2"/>
      </rPr>
      <t>Gymnázium Ostrov</t>
    </r>
  </si>
  <si>
    <t xml:space="preserve">člen: Mgr. Jaroslav Šafránek            
- člen: Mgr. Jiří Fresser                       
- člen: RNDr. Kateřina Ledvinová      
</t>
  </si>
  <si>
    <r>
      <t>Nákup vybavení pro výuku dřevozpracujícíc a elektrotechnických  oborů pro ISŠ Cheb -</t>
    </r>
    <r>
      <rPr>
        <b/>
        <sz val="11"/>
        <rFont val="Calibri"/>
        <family val="2"/>
      </rPr>
      <t xml:space="preserve"> partner č. 5 ISŠ Cheb</t>
    </r>
  </si>
  <si>
    <t>Realizace stavby Dopravní terminál Mariánské Lázně</t>
  </si>
  <si>
    <r>
      <t xml:space="preserve">Mgr. Michal Bernášek, advokát
</t>
    </r>
    <r>
      <rPr>
        <sz val="12"/>
        <color indexed="8"/>
        <rFont val="Calibri"/>
        <family val="2"/>
      </rPr>
      <t>IČO: 671 18 810
(fyzická osoba)
náměstí Republiky 204/30
30100 Plzeň - Vnitřní Město</t>
    </r>
  </si>
  <si>
    <t>54 017 611,00
 bez DPH</t>
  </si>
  <si>
    <t>Realizace stavby Dopravní terminál Cheb</t>
  </si>
  <si>
    <r>
      <t xml:space="preserve">STAVING-INVEST s.r.o.
</t>
    </r>
    <r>
      <rPr>
        <sz val="12"/>
        <color indexed="8"/>
        <rFont val="Calibri"/>
        <family val="2"/>
      </rPr>
      <t xml:space="preserve">IČO: 006 70 073
Rokycanova 1929
356 01 Sokolov  </t>
    </r>
  </si>
  <si>
    <t>88 531 746,00
 bez DPH</t>
  </si>
  <si>
    <t>Vytvoření sítě služeb péče o osoby s duševním onemocněním na území KK</t>
  </si>
  <si>
    <t>po dodatcích ke smlouvě 11.342.655,-- Kč s DPH</t>
  </si>
  <si>
    <t>ANO</t>
  </si>
  <si>
    <t>Zajištění realizátora aktivit projektu KK pro oblast komunitního plánování a metody BSC</t>
  </si>
  <si>
    <t xml:space="preserve">2x VZ na zajištění technického dozoru investora a chemický a biologický monitoring </t>
  </si>
  <si>
    <t xml:space="preserve">člen:  Ing. Vít Venhoda                    
- člen:  Ing. Irena Šteflová                  
- člen:  Ing. Petr Uhříček                     
</t>
  </si>
  <si>
    <t xml:space="preserve">člen:  Ing. Václav Jakubík                
- člen:  Bc. Miloslav Čermák            
- člen:   JUDr. Martin Havel               
- člen:   Ing. Josef Hora                          
- člen:  Ing. Vít Venhoda                        
- člen:  Ing. Petr Uhříček                     
- člen:   Ing. Iveta Grünerová              
</t>
  </si>
  <si>
    <t>Technický dozor stavebníka</t>
  </si>
  <si>
    <t>191 598,75
 bez DPH</t>
  </si>
  <si>
    <t>Organizátor výběrového řízení</t>
  </si>
  <si>
    <t>60 000,00
 bez DPH</t>
  </si>
  <si>
    <t>Podpora sociálního začleňování příslušníků sociálně vyloučených lokalit v Karlovarském kraji - CZ.1.04/3.2.00/15.00012</t>
  </si>
  <si>
    <t>Zajištění zpracovatele Analýzy (VZMR)</t>
  </si>
  <si>
    <t>315 850,00
 bez DPH</t>
  </si>
  <si>
    <t>Zajištění poskytování sociální služby nízkopr.zařízení pro děti a mládež v sociálně vylouč. lokalitách KK</t>
  </si>
  <si>
    <t>6 674 766,00
 bez DPH</t>
  </si>
  <si>
    <t>Investiční podpora procesu transformace DOZP "PATA" v Hazlově, p. o., 1. etapa, část II - CZ.1.06/3.1.00/07.08463</t>
  </si>
  <si>
    <t>Autorský dozor projektanta (VŘ 003)</t>
  </si>
  <si>
    <t>250 000,00 
bez DPH</t>
  </si>
  <si>
    <t>Lineární urychlovač pro nemocnici v Chebu - přístavba zázemí
CZ.1.09/1.3.00/78.01273</t>
  </si>
  <si>
    <t>Zpracování studie proveditelnosti (SP) a popisu vypořádání horizontálních kritérií</t>
  </si>
  <si>
    <t xml:space="preserve">65 000,00
 bez DPH </t>
  </si>
  <si>
    <t>Lineární urychlovač pro nemocnici v Chebu - přístavba zázemí</t>
  </si>
  <si>
    <r>
      <rPr>
        <b/>
        <sz val="12"/>
        <color indexed="8"/>
        <rFont val="Calibri"/>
        <family val="2"/>
      </rPr>
      <t>Karlovarská krajská nemocnice a.s.</t>
    </r>
    <r>
      <rPr>
        <sz val="12"/>
        <color indexed="8"/>
        <rFont val="Calibri"/>
        <family val="2"/>
      </rPr>
      <t xml:space="preserve">
IČO: 263 65 804 
Bezručova 1190/19
360 01 Karlovy Vary </t>
    </r>
  </si>
  <si>
    <t>27 732 469,58 
bez DPH</t>
  </si>
  <si>
    <t xml:space="preserve">člen: Ing. Denisa Cettlová                 
- člen: Jiří Kvak                                   
- člen: Marek Mikeš                              
</t>
  </si>
  <si>
    <t xml:space="preserve">člen: Bc. Miloslav Čermák               
- člen: Václav Mleziva                                     
- člen: Hana Hozmanová                    
- člen: Mgr. Marián Odlevák                
- člen: Ing. Věra Tomsová                  
- člen: Marek Mikeš                               
- člen: Mgr. David Bracháček             
</t>
  </si>
  <si>
    <t>Technický dozor investora</t>
  </si>
  <si>
    <t>335 000,00
 bez DPH</t>
  </si>
  <si>
    <r>
      <t xml:space="preserve">Centralizace lékařské péče v nemocnici v Karlových Varech
CZ.1.09/1.3.00/69.01144 
</t>
    </r>
    <r>
      <rPr>
        <b/>
        <sz val="11"/>
        <rFont val="Calibri"/>
        <family val="2"/>
      </rPr>
      <t>CZ.1.09/1.3.00/78.01253 - v realizaci</t>
    </r>
  </si>
  <si>
    <t>VŘ 004: Realizace stavby Centralizace lékařské péče v nemocnici Karlových Varech</t>
  </si>
  <si>
    <r>
      <rPr>
        <b/>
        <sz val="12"/>
        <color indexed="8"/>
        <rFont val="Calibri"/>
        <family val="2"/>
      </rPr>
      <t>ADW CONSULT, s.r.o.</t>
    </r>
    <r>
      <rPr>
        <sz val="12"/>
        <color indexed="8"/>
        <rFont val="Calibri"/>
        <family val="2"/>
      </rPr>
      <t xml:space="preserve">
IČO: 015 07 770
Moskevská 947/12
360 01 Karlovy Vary </t>
    </r>
  </si>
  <si>
    <t>104 460 000,00 
bez DPH</t>
  </si>
  <si>
    <t>VŘ 005: Zajištění technického dozoru stavebníka a inženýrské činnosti při přípravě a realizaci akce</t>
  </si>
  <si>
    <t xml:space="preserve">VŘ 009: Autorský dozor </t>
  </si>
  <si>
    <t>Dodání poradenských služeb a informačního systému pro řízení lidských zdrojů a jeho implementaci</t>
  </si>
  <si>
    <r>
      <rPr>
        <b/>
        <sz val="12"/>
        <color indexed="8"/>
        <rFont val="Calibri"/>
        <family val="2"/>
      </rPr>
      <t xml:space="preserve">CPS consulting, s.r.o. v likvidaci  
</t>
    </r>
    <r>
      <rPr>
        <sz val="12"/>
        <color indexed="8"/>
        <rFont val="Calibri"/>
        <family val="2"/>
      </rPr>
      <t xml:space="preserve">IČO: 273 91 566
Tusarova 1152/36, Holešovice 170 00 Praha 7 </t>
    </r>
  </si>
  <si>
    <t xml:space="preserve">2 780 000,00
 bez DPH
 + 16 % nepřímých nákladů </t>
  </si>
  <si>
    <t xml:space="preserve">člen: Ing. Eva Valjentová                                                  
- člen: Václav Mleziva                                                           
- člen: PaedDr. Vratislav Emler                                        
- člen: Jaroslav Votík                                                             
- člen: Mgr. Jan Samec                                                         </t>
  </si>
  <si>
    <t xml:space="preserve">člen : p. Čermák                    
- člen : Ing. Valjentová          
- člen : p. Murčo                      
- člen : Mgr. Volavková         
- člen : Ing. M. Tomsová       
</t>
  </si>
  <si>
    <t>Aplikace modelu CAF 2006</t>
  </si>
  <si>
    <t>3 949 990,00 
bez DPH
ve smlouvě o dílo 
4 739 988,00 s DPH</t>
  </si>
  <si>
    <t>Interaktivní galerie Karlovy Vary čp. 1196 - Becherova vila, Krále Jiřího 9 - provádění stavby</t>
  </si>
  <si>
    <t>Zajištění technického dozoru stavebníka a investorsko-inženýrské činnosti při přípravě a realizaci předmětné akce</t>
  </si>
  <si>
    <t>Interaktivní galerie Karlovy Vary čp. 1196 - Becherova vila, Krále Jiřího 9 - autorský dozor projektanta</t>
  </si>
  <si>
    <t>Interaktivní galerie Karlovy Vary čp. 1196 - Becherova vila, Krále Jiřího 9 - dohled autora výtvarného návrhu při realizaci stavby</t>
  </si>
  <si>
    <t>Prezentace Karlovarského kraje - Živého kraje 
CZ.1.09/4.3.00/72.01151</t>
  </si>
  <si>
    <t>Tisk, překlady, grafické úpravy a vytvoření propagačních materiálu (VŘ 001)</t>
  </si>
  <si>
    <t>94 900,00
 bez DPH</t>
  </si>
  <si>
    <t>Zajištění propagačních předmětů - prezentačních předmětů (VŘ006)</t>
  </si>
  <si>
    <t>Zajištění služeb a provozu veletržní expozice (VŘ003)</t>
  </si>
  <si>
    <t>179 685,00
 s DPH</t>
  </si>
  <si>
    <t>Zajištění a zpracování mobilní aplikace (VŘ005)</t>
  </si>
  <si>
    <t>780 000,00
 bez DPH</t>
  </si>
  <si>
    <t>Tisk, překlady, podklady, grafické zpracování a vytvoření propagačního materiálu průvodce po lázních na území KK (VŘ004)</t>
  </si>
  <si>
    <t>Zavedení datových skladů</t>
  </si>
  <si>
    <r>
      <rPr>
        <b/>
        <sz val="12"/>
        <color indexed="8"/>
        <rFont val="Calibri"/>
        <family val="2"/>
      </rPr>
      <t xml:space="preserve">Sdružení RELSIE- PFI
PFI s.r.o. </t>
    </r>
    <r>
      <rPr>
        <sz val="12"/>
        <color indexed="8"/>
        <rFont val="Calibri"/>
        <family val="2"/>
      </rPr>
      <t xml:space="preserve"> 
IČO: 272 08 389 
Praha 8 - Karlín, Prvního pluku 206/7, PSČ 18600 
</t>
    </r>
    <r>
      <rPr>
        <b/>
        <sz val="12"/>
        <color indexed="8"/>
        <rFont val="Calibri"/>
        <family val="2"/>
      </rPr>
      <t xml:space="preserve">RELSIE spol. s r.o.  </t>
    </r>
    <r>
      <rPr>
        <sz val="12"/>
        <color indexed="8"/>
        <rFont val="Calibri"/>
        <family val="2"/>
      </rPr>
      <t xml:space="preserve">
IČO: 624 17 339
Na Valentince 644/15, Smíchov, 150 00 Praha 5 </t>
    </r>
  </si>
  <si>
    <t>16 314 000,00 
bez DPH</t>
  </si>
  <si>
    <t>Komunikační infrastruktura KK</t>
  </si>
  <si>
    <t>26 778 793,00
bez DPH</t>
  </si>
  <si>
    <t>Modernizace a vybavení přístrojového vybavení nemocnic KKN, část 4,5 - Telemetrické systémy</t>
  </si>
  <si>
    <t>Modernizace a vybavení přístrojového vybavení nemocnic KKN, část 9,10,11 - Funduskamera a akutní péče</t>
  </si>
  <si>
    <t>Modernizace a vybavení přístrojového vybavení nemocnic KKN, část 12 - Rentgeny</t>
  </si>
  <si>
    <t>Modernizace a vybavení přístrojového vybavení nemocnic KKN, část 13,14,15 - akutní péče</t>
  </si>
  <si>
    <t>Modernizace a vybavení přístrojového vybavení nemocnic KKN, část 16 - CT</t>
  </si>
  <si>
    <t>Modernizace a vybavení přístrojového vybavení nemocnic KKN, část 2,3 - Endoskopická a laparoskopická sestava</t>
  </si>
  <si>
    <t>VR 006 Modernizace a vybavení přístrojového vybavení nemocnic KKN, část 7 - Resuscitační vyhřívané lůžko (III.vlna)</t>
  </si>
  <si>
    <t>VR 013 Modernizace a vybavení přístrojového vybavení nemocnic KKN, část 1 - Endoskopické vybavení</t>
  </si>
  <si>
    <t>VR 015 Modernizace a vybavení přístrojového vybavení nemocnic KKN, část 18 - Digitální dermatoskop</t>
  </si>
  <si>
    <t>VR 016 Modernizace a vybavení přístrojového vybavení nemocnic KKN, část 6 - Centrifugy</t>
  </si>
  <si>
    <t>člen: Ing. Irena Šteflová
- člen: Mgr. Daniel Tovth
- člen: Ing. Regina Kindratová</t>
  </si>
  <si>
    <t>člen: Mgr. Martin Havel
- člen: Ing. Jaroslav Bradáč
- člen: Ing. Helena Nováková
- člen: Mgr. Jaroslav Borka
- člen: Ing. Radomil Gold</t>
  </si>
  <si>
    <t>"Modernizace letiště Karlovy Vary - III. Etapa, 1. část - Úprava odbavovací haly pro splnění Schengenských dohod a 2. část - Výstavba nové odbavovací budovy"</t>
  </si>
  <si>
    <t>Krajský úřad - Odbor investic a grantových schémat</t>
  </si>
  <si>
    <t xml:space="preserve">Za obě části celkem 118.000.000,- Kč bez DPH; </t>
  </si>
  <si>
    <t xml:space="preserve">ŽOP - 94.138.770,59 Kč s DPH ; SOD - 92.526.492,- Kč s DPH; </t>
  </si>
  <si>
    <t xml:space="preserve">Karlovarská krajská nemocnice a.s.
IČO: 263 65 804 
Bezručova 1190/19
360 01 Karlovy Vary </t>
  </si>
  <si>
    <t>část 4 - 1.300.000,- Kč; část 5 - 1.333.000,- Kč</t>
  </si>
  <si>
    <t>část 4: 1. jednání: Hana Hozmanová, Mgr. Marian Odlevák, Ing. Alena Šalátová, Ing. Andrea Benáčková, Ing. Lukáš Holý; 2. jednání: Hana Hozmanová, Ing. Alena Šalátová, Ing. Jaroslav Bednář, Mgr. Marian Odlevák, Mgr. David Bracháček; část 5: 1. jednání: Hana Hozmanová, Mgr. Marian Odlevák, Ing. Alena Šalátová, Ing. Andrea Benáčková, Ing. Lukáš Holý; 2. jednání: Hana Hozmanová, Ing. Alena Šalátová, Ing. Jaroslav Bednář, Mgr. Marian Odlevák, Mgr. David Bracháček</t>
  </si>
  <si>
    <t>NE</t>
  </si>
  <si>
    <t xml:space="preserve"> část 9 - 412.000,- Kč; část 10 - 342.000,- Kč; část 11 - 1.226.000,- Kč
</t>
  </si>
  <si>
    <t xml:space="preserve">část 9: 1. jednání: Václav Mleziva, Hana Hozmanová, Mgr. Marian Odlevák, Ing. Alena Šalátová, Mgr. David Bracháček, ing. Jaroslav Bednář; 2. jednání: Hana Hozmanová, Ing. Alena Šalátová, Ing. Andrea Benáčková, Mgr. Marian Odlevák, Ing. Lukáš Holý; 3. jednání: Hana Hozmanová, Ing. Alena Šalátová, Ing. Andrea Benáčková, Mgr. Marian Odlevák, Ing. Lukáš Holý; část 10: 1. jednání: Václav Mleziva, Hana Hozmanová, Mgr. Marian Odlevák, Ing. Alena Šalátová, Mgr. David Bracháček, ing. Jaroslav Bednář; 2. jednání: Hana Hozmanová, Ing. Alena Šalátová, Ing. Andrea Benáčková, Mgr. Marian Odlevák, Ing. Lukáš Holý; 3. jednání: Hana Hozmanová, Ing. Alena Šalátová, Ing. Andrea Benáčková, Mgr. Marian Odlevák, Ing. Lukáš Holý; část 11: 1. Jednání: Hana Hozmanová, Ing. Alena Šalátová, Mgr. David Bracháček, Ing. Andrea Benáčková, Ing. Martin Čvančara; 2. jednání: Ing. Andrea Benáčková, Denisa Cettlová, Ing. Lukáš Holý, Hana Hozmanová, Ing. Martin Čvančara, Mgr. Marian Odlevák; 3. jednání: Ing. Jaroslav Bednář, Ing. Alena Šalátová, Hana Hozmanová, Mgr. Marian Odlevák, Ing. Lukáš Holý, Ing. Martin Čvančara
</t>
  </si>
  <si>
    <t>přístroje - 6.736.000,- Kč; fullservis - 4.000.000,- Kč</t>
  </si>
  <si>
    <t>1. jednání: Hana Hozmanová, Ing. Alena Šalátová, Ing. Lukáš Holý, Ing. Andrea Benáčková, Mgr. Marian Odlevák; 2. jednání:  Hana Hozmanová, Ing. Alena Šalátová, Ing. Jaroslav Bednář, Mgr. Marian Odlevák, Mgr. David Bracháček</t>
  </si>
  <si>
    <t>část 13 - 365.000,- Kč; část 14 - 930.000,- Kč; část 15 - 167.000,- Kč</t>
  </si>
  <si>
    <t>část 13: 1. jednání: Hana Hozmanová, Ing. Alena Šalátová, Ing. Lukáš Holý, Ing. Andrea Benáčková, Mgr. Marian Odlevák; 2. jednání:  Hana Hozmanová, Ing. Alena Šalátová, Ing. Jaroslav Bednář, Mgr. Marian Odlevák, Mgr. David Bracháček; část 14: 1. jednání: Hana Hozmanová, Ing. Alena Šalátová, Ing. Lukáš Holý, Ing. Andrea Benáčková, Mgr. Marian Odlevák; část 15: 1. jednání: Hana Hozmanová, Ing. Alena Šalátová, Ing. Lukáš Holý, Ing. Andrea Benáčková, Mgr. Marian Odlevák; 2. jednání:  Hana Hozmanová, Ing. Alena Šalátová, Ing. Jaroslav Bednář, Mgr. Marian Odlevák, Mgr. David Bracháček</t>
  </si>
  <si>
    <t>přístroj - 11.400.000,- Kč; fullseris - 6.000.000,- Kč</t>
  </si>
  <si>
    <t>část 2 - 1.493.000,- Kč bez DPH; část 3 - 1.915.000,- Kč bez DPH</t>
  </si>
  <si>
    <t>část 2: 1. jednání:  Hana Hozmanová, Ing. Alena Šalátová, Ing. Jaroslav Bednář, Mgr. David Bracháček, Václav Mleziva, Mgr. Marian Odlevák; část 3: 1. jednání:  Hana Hozmanová, Ing. Alena Šalátová, Ing. Jaroslav Bednář, Mgr. David Bracháček, Václav Mleziva, Mgr. Marian Odlevák;2. jednání: Hana Hozmanová, Ing. Alena Šalátová, Ing. Andrea Benáčková, Mgr. Marian Odlevák, Ing. Lukáš Holý</t>
  </si>
  <si>
    <t>320.000,- Kč</t>
  </si>
  <si>
    <t>Hana Hozmanová, Ing. Andrea Benáčková, Mgr. Marian Odlevák, Denisa Cettlová, MUDr. Zdeněk Vaněk</t>
  </si>
  <si>
    <t>879.000,- Kč</t>
  </si>
  <si>
    <t>1. jednání:  Hana Hozmanová, Ing. Alena Šalátová, Mgr. David Bracháček, Ing. Andrea Benáčková, Ing. Martin Čvančara; 2. jednání: Hana Hozmanová, Denisa Cettlová, Ing. Lukáš Holý, Ing. Andrea Benáčková, Ing. Martin Čvančara, Mgr. Marian Odlevák; 3. jednání: Hana Hozmanová, Ing. Alena Šalátová, Ing. Jaroslav Bednář, Mgr. Marian Odlevák, Ing. Lukáš Holý, Ing. Martin Čvančara</t>
  </si>
  <si>
    <t>712.000,- Kč</t>
  </si>
  <si>
    <t>1. jednání: Hana Hozmanová, MUDr. Tomáš Pospíšil, Ing. Alena Šalátová, Mgr. David Bracháček, Ing. Martin Čvančara, Ing. Andrea Benáčková; 2. jednání: Hana Hozmanová, Ing. Alena Šalátová, Ing. Jaroslav Bednář, Mgr. Marian Odlevák,  Ing. Lukáš Holý, Ing. Martin Čvančara</t>
  </si>
  <si>
    <t>868.000,- Kč</t>
  </si>
  <si>
    <t>1. jednání: Hana Hozmanová, Ing. Andrea Benáčková, Mgr. Marian Odlevák, Denisa Cettlová, Ing. Lukáš Holý, MUDr. Margita Chemičková; 2. jednání: Hana Hozmanová, Ing. Jaroslav Bednář, Ing. Alena Šalátová, Mgr. Marian Odlevák, ing. Lukáš Holý, Ing. Martin Čvančara, PharmDr. Vlasta Krejčová</t>
  </si>
  <si>
    <t xml:space="preserve">Modernizace a vybavení přístrojového vybavení nemocnic KKN (ROP IV)
CZ.1.09/1.3.00/78.01252 </t>
  </si>
  <si>
    <t>OŠMT</t>
  </si>
  <si>
    <t>OIGS</t>
  </si>
  <si>
    <t>171 412,14
celkem za všechny projekty
529 745,47</t>
  </si>
  <si>
    <t>198 127,00
celkem za všechny projekty
582 146,00</t>
  </si>
  <si>
    <t>člen - Ing. Irena Šteflová
člen - Ing. Stanislava Žáková
člen - Petra Kolářová</t>
  </si>
  <si>
    <t>člen - Hana Hozmanová
člen - Ing. Jan Bureš
člen - Ing. Petr Stoklasa
člen - Ing. Stanislav Jambor
člen - Bc. Kateřina Bláhová
člen - Petra Kolářová</t>
  </si>
  <si>
    <t xml:space="preserve">50 000,00
celkem za všechny projekty 
150 000,00 
</t>
  </si>
  <si>
    <t>55 086,00
celkem za všechny projekty
170 458,8</t>
  </si>
  <si>
    <t>člen - Ing. Stanislav Jambor
člen - Bc. Lubomír Modrovič
člen - Ing. Irena Šteflová</t>
  </si>
  <si>
    <t>člen - PaedDr. Vratislav Emler
člen - Josef Murčo
člen - Ing. Stanislav Jambor
člen - Bc. Lubomír Modrovič
člen - Ing. Irena Šteflová</t>
  </si>
  <si>
    <t>333 200,00
celkem za všechny projekty
948 370,00</t>
  </si>
  <si>
    <t>člen - Ing. Ivan Kocmich
člen - Ing. Vlastimil Spiegl
člen - Ing. Stanislav Jambor</t>
  </si>
  <si>
    <t>člen - Josef Mourčo
člen - Ing. Jan Bureš
člen - Ing. Ivan Kocmich
člen - Ing. Vlastimil Spiegl
člen - Ing. Stanislav Jambor</t>
  </si>
  <si>
    <t>45 833,33
celkem za všechny projekty
529 745,47</t>
  </si>
  <si>
    <t>54 642,00
celkem za všechny projekty
595 328,00</t>
  </si>
  <si>
    <t>50 000,00
celkem za všechny projekty 
150 000,00</t>
  </si>
  <si>
    <t>55 392,00
celkem za všechny projekty
170 458,80</t>
  </si>
  <si>
    <t>369 166,70
celkem za všechny projekty
944 166,70</t>
  </si>
  <si>
    <t>367 446,00
celkem za všechny projekty
1 030 638,00</t>
  </si>
  <si>
    <t>člen - Ing. Vlastimil Spiegl
člen - Ing. Stanislav Jambor
člen - Ladislav Zoubek</t>
  </si>
  <si>
    <t>člen - Ing. Václav Živný
člen - Ing. Zdeněk Berka
člen - Ing. Vlastimil Spiegl
člen - Ing. Stanislav Jambor
člen - RNDr. Jiří Widž</t>
  </si>
  <si>
    <t>70 833,33
celkem za všechny projekty
529 745,47</t>
  </si>
  <si>
    <t>54 936,00
celkem za všechny projekty
595 328,00</t>
  </si>
  <si>
    <t>59 980,80
celkem za všechny projekty
170 458,80</t>
  </si>
  <si>
    <t>487 500,00
celkem za všechny projekty
948 370,00</t>
  </si>
  <si>
    <r>
      <rPr>
        <b/>
        <sz val="11"/>
        <rFont val="Calibri"/>
        <family val="2"/>
      </rPr>
      <t>559 440,00</t>
    </r>
    <r>
      <rPr>
        <sz val="11"/>
        <rFont val="Calibri"/>
        <family val="2"/>
      </rPr>
      <t xml:space="preserve">
celkem za všechny projekty
1 112 160,00
</t>
    </r>
  </si>
  <si>
    <t>PFI s.r.o.
jednatel Mgr. Karel Špáda</t>
  </si>
  <si>
    <t xml:space="preserve">První jednání komise dne 5.3.2014
- člen: Mgr. Petr Šindelář, LL.M.         
- člen: Josef Murčo              
- člen: Věra Bartůňková                        
- člen: MUDr. Oldřich Vastl                
- člen: Ing. Lubomír Modrovič               
- člen: Mgr. Jaroslav Šafránek            
- člen: RNDr. Kateřina Ledvinová
Druhé jednání komise dne 14. 3. 2014
- člen: Mgr. Petr Šindelář, LL.M.         
- člen: Josef Murčo              
- člen: Věra Bartůňková                        
- člen: MUDr. Oldřich Vastl                
- člen: Ing. Lubomír Modrovič               
- člen: Mgr. Jiří Fresser            
- člen: RNDr. Kateřina Ledvinová    
</t>
  </si>
  <si>
    <t>ISŠ Cheb</t>
  </si>
  <si>
    <t>část 1: 
647 933,88
číst 2:
666 115,70
za obě části VZ
1 314 049,58</t>
  </si>
  <si>
    <t xml:space="preserve">část 1:
zrušeno
část 2:
657 847,00 bez DPH </t>
  </si>
  <si>
    <t>První jednání komise dne 20. 11. 2013
člen - JUDr. Václav Sloup
člen - Ing. Petr Adamec
člen - Mgr. Dalibor Blažek
člen - Ing. Lubomír Modrovič
člen - Luboš Pokorný
člen - Ing. Jan Homolka
člen - Ing. Pavel Paprsek
Druhé jednání komise dne 27. 11. 2013
člen - JUDr. Václav Sloup
člen - Ing. Petr Adamec
člen - Ing. Lubomír Modrovič
člen - Ing. Jan Homolka
člen - Ing. Pavel Paprsek</t>
  </si>
  <si>
    <t>APDM KK, p. o.</t>
  </si>
  <si>
    <t xml:space="preserve">člen: Doc. Ing. Miroslav Plevný         
- člen: Ing. Petr Navrátil                                     
- člen: Ing. Tomáš Brtek                    
- člen: Ing Petr Řezník           
                </t>
  </si>
  <si>
    <t xml:space="preserve">člen: Ing. Petr Navrátil          
- člen: Doc. Ing. Miroslav Plevný                                     
- člen: Ing. Tomáš Brtek                    
- člen: Ing. Radomil Gold              
</t>
  </si>
  <si>
    <t xml:space="preserve">člen: Josef Murčo              
- člen: Ing. Tomáš Brtek                                     
- člen: Karel Farář                    
- člen: Josef Vaněk                
- člen: Ing. Petr Navrátil                  
</t>
  </si>
  <si>
    <t>členové:
Ing.Irena Šteflová
Mgr.Petra Vodenková
Mgr.Jana Pilařová
Ing. Věra Javůrková</t>
  </si>
  <si>
    <t>člen: Olga Dacková                                                                                                                                                                                                              člen: Věra Moderé                                                                                                                                                                                                                  člen: Ing. Irena Šteflová                                                                                                                                                                                                               Ing. Monika Sádlíková</t>
  </si>
  <si>
    <t>chemický a biologický monitoring
1.452.000 Kč vč. DPH
TDI
4.356.000 Kč vč. DPH</t>
  </si>
  <si>
    <t>chemický a biologický monitoring
822.715,30 Kč vč. DPH
TDI
2.420.452,62 Kč vč. DPH</t>
  </si>
  <si>
    <t>člen: Ing. Irena Šteflová
člen: Ing. Šárka Benešová
člen: Ing. Karel Brandtl</t>
  </si>
  <si>
    <t>člen: Ing. Eva Valjentová
člen: Ing. Irena Šteflová
člen: Bc. Miloslav Čermák 
člen: Ing. Šárka Benešová
člen: Ing. Karel Brandtl</t>
  </si>
  <si>
    <t>člen: Ing. Irena Šteflová
člen: Ing. Jana Pilařová
člen: Věra Moderová
člen: Ing. Karel Brandtl</t>
  </si>
  <si>
    <t>člen: Ing. Václav Živný
člen: Hana Hozmanová
člen: Ing. Tomáš Svoboda
člen: Ing. Václav Jakubík
člen: Ing. Karel Jakobec
člen: Ing. Jana Pilařová
člen: Ing. Irena Šteflová
člen: Ing. Monika Sádlíková</t>
  </si>
  <si>
    <t xml:space="preserve">člen: Ing. Denisa Cettlová                 
- člen: Jiří Kvak                                   
- člen: Ing. Pavla Brabencová                           
</t>
  </si>
  <si>
    <t xml:space="preserve">člen: Ing. Petr Navrátil              
- člen: Jiří Kvak                                    
- člen: Ing. Eva Valjentová                 
- člen: Ing. Denisa Cettlová              
</t>
  </si>
  <si>
    <t>191.539,35</t>
  </si>
  <si>
    <t>231.762,61</t>
  </si>
  <si>
    <t>188.000,00</t>
  </si>
  <si>
    <t>227.480,00</t>
  </si>
  <si>
    <t>OKPPLaCR</t>
  </si>
  <si>
    <t>Pořadové číslo</t>
  </si>
  <si>
    <t>KK_02</t>
  </si>
  <si>
    <t>KK_03</t>
  </si>
  <si>
    <t>KK_04</t>
  </si>
  <si>
    <t>KK_05</t>
  </si>
  <si>
    <t>KK_15</t>
  </si>
  <si>
    <t>KK_06</t>
  </si>
  <si>
    <t>KK_07</t>
  </si>
  <si>
    <t>KK_10</t>
  </si>
  <si>
    <t>KK_11</t>
  </si>
  <si>
    <t>KK_16</t>
  </si>
  <si>
    <t>KK_18</t>
  </si>
  <si>
    <t>KK_20</t>
  </si>
  <si>
    <t>KK_21</t>
  </si>
  <si>
    <t>KK_25</t>
  </si>
  <si>
    <t>KK_27</t>
  </si>
  <si>
    <t>KK_28</t>
  </si>
  <si>
    <t>KK_08</t>
  </si>
  <si>
    <t>KK_09</t>
  </si>
  <si>
    <t>KK_12</t>
  </si>
  <si>
    <t>KK_24</t>
  </si>
  <si>
    <t>KK_19</t>
  </si>
  <si>
    <t>KK_26</t>
  </si>
  <si>
    <t>OKŘÚ</t>
  </si>
  <si>
    <t>člen: Ing. Luboš Orálek
člen: Mgr. Jan Samec
člen: Ing. Jan Bureš
člen: Jana Spirová
člen: Karel Bína</t>
  </si>
  <si>
    <t>člen: Ing. Petr Navrátil
člen: Jaroslav Votík
člen: Ing. Václav Živný
člen: Mgr. Ellen Volavková
člen: Ing. Josef Malý
člen: Ing. Petr Uhříček
člen: Jan Prudík</t>
  </si>
  <si>
    <t>OPŘI</t>
  </si>
  <si>
    <t>člen: Ing. Václav Strachoň
člen: Josef Vaněk
člen: Ing. Milan Mader</t>
  </si>
  <si>
    <t>člen: RNDr. Petr Horký
člen: Ing. Josef Malý
člen: JUDr. Josef Pavel
člen: Josef Murčo
člen:  Ing. Milan Mader
člen: Josef Vaněk
člen: Ing. Václav Strachoň</t>
  </si>
  <si>
    <t>člen: Ing. Tomáš Brtek
člen: Ing. Karel Farář
člen: Jiří Kvak</t>
  </si>
  <si>
    <t>členové:
Bc.Miloslav Čermák
Mgr.Jiří Holan
Ing. Václav Živný
Mgr. Jana Pilařová
DiS.Petra Maněnová
Ing. Věra Javůrková
Mgr.Bohdan Havel</t>
  </si>
  <si>
    <t>člen: Ing. Mgr. Petr Adamec
člen: Ing. Jan Homolka
člen: Mgr. Bc. Tomáš Babický - Humeník
člen: Ing. Lubomír Modrovič</t>
  </si>
  <si>
    <t xml:space="preserve">člen: Ing. Denisa Cettlová
člen: Ing. Jaroslav Bednář                 </t>
  </si>
  <si>
    <t xml:space="preserve">část 9 a 10: 
člen: Marek Mikeš
člen: Ing. Jaroslav Bednář 
část 11:
člen: Ing. Jaroslav Bednář 
člen: Ing. Tina Batková
člen: Denisa Cettlová                </t>
  </si>
  <si>
    <t xml:space="preserve">člen: Ing. Denisa Cettlová
člen: Ing. Jaroslav Bednář             </t>
  </si>
  <si>
    <t xml:space="preserve">člen: Ing. Denisa Cettlová
člen: Ing. Jaroslav Bednář                  </t>
  </si>
  <si>
    <t xml:space="preserve">člen: Ing. Denisa Cettlová
člen: Marek Mikeš
člen: Ing. Jaroslav Bednář                  </t>
  </si>
  <si>
    <t>člen: Ing. Denisa Cettlová
člen: Ing. Jaroslav Bednář
člen: Ing. Tina Batková</t>
  </si>
  <si>
    <t>člen: Ing. Petr Kulda
člen: Karel Bína
člen: Mgr. Karel Špáda</t>
  </si>
  <si>
    <t>člen: Ing. Eva Valjentová
člen: Bc. Miloslav Čermák 
člen: Ing. Radim Adamec
člen: Bc. Anna Klímová</t>
  </si>
  <si>
    <t>člen: Ing. Eva Valjentová
člen: Bc. Miloslav Čermák
člen: Ing. Radim Adamec
člen: Bc. Anna Klímová</t>
  </si>
  <si>
    <t>člen: PhDr. Kalaš
člen: Ing. Radim Adamec
člen: Bc. Anna Klímová</t>
  </si>
  <si>
    <t xml:space="preserve">člen: Ing. Radim Adamec
člen: Karel Bína
člen: Bc. Anna Klímová </t>
  </si>
  <si>
    <t>člen: Bc. Monika Hálková
člen: Ing. Radim Adamec
člen: Bc. Anna Klímová</t>
  </si>
  <si>
    <t>člen: Bc. Miloslav Čermák
člen: Ing. Janisch
člen: Ing. Radim Adamec</t>
  </si>
  <si>
    <t>člen: Jakub Pánik
člen: Mgr. Jaroslava Pokludová
člen: Bc. Miloslav Čermák
člen: Bc. Anna Klímová</t>
  </si>
  <si>
    <t>člen: Mgr. Jaroslava Pokludová
člen: Bc. Leona Baranovská
člen: Renata Kvasničková</t>
  </si>
  <si>
    <t>člen: Jiří Kvak
člen: Ing. Radim Adamec
člen: Bc. Anna Klímová</t>
  </si>
  <si>
    <t>člen: Mgr. Jaroslav Borka
člen:  Mgr. Martin Havel
člen: Bc. Miloslav Čermák
člen: Ing. Petr Kulda
člen: Ing.Jícha</t>
  </si>
  <si>
    <t>člen: Mgr. Jaroslav Borka
člen: Mgr. Martin Havel
člen: Ing.Eva Valjentová
člen: Bc.Miloslav Čermák
člen: Ing. Petr Kulda
člen:  p.Kinberger</t>
  </si>
  <si>
    <t>Poř. číslo</t>
  </si>
  <si>
    <t>Příjemce dotace/
zadavatel</t>
  </si>
  <si>
    <t>Administrátor VZ</t>
  </si>
  <si>
    <t>Číslo VZ v ISVZ</t>
  </si>
  <si>
    <t>Předpokládaná hodnota zakázky (Kč bez DPH)</t>
  </si>
  <si>
    <t xml:space="preserve">Celkové způsobilé výdaje za VZ </t>
  </si>
  <si>
    <t>PO_01</t>
  </si>
  <si>
    <t>KSÚS, p.o.</t>
  </si>
  <si>
    <t xml:space="preserve">Rozvoj dopravní infrastruktury silnic II. a III. třídy v Karlovarském kraji - I. etapa - CZ.1.09/3.1.00/07.00014 </t>
  </si>
  <si>
    <t>Rekonstrukce silnice II/210 – průtah Kraslice</t>
  </si>
  <si>
    <t>KSÚS KK, p.o.</t>
  </si>
  <si>
    <t>Ing. Josef Malý
Ing. Petr Šťovíček
Radomil Havrda
Ing. Milan Novák
Ing. Václav Hanzl</t>
  </si>
  <si>
    <t>Ing. Josef Malý
Radomil Havrda
Ing. Václav Hanzl
René Bolvari
Ing. Petr Šťovíček
Josef Vaněk                                                                                                              Bc. Radomil Gold                                                                                                Ing. Karel Jakobec                                                                                                 Ing. Milan Novák</t>
  </si>
  <si>
    <t>Modernizace mostu ev. č. 21043–1 Dolní Rotava</t>
  </si>
  <si>
    <t>Ing. Petr Šťovíček
Ing. Bohuslav Schneider
Petr Chomický
Jan Valenta
Eva Janíčková</t>
  </si>
  <si>
    <t>Ing. Petr Šťovíček
Ing. Bohuslav Schneider
Ladislav Tauš + Petr Chomický
Jan Valenta
Eva Janíčková</t>
  </si>
  <si>
    <t>II/213 Rekonstrukce silnice – průtah Skalná</t>
  </si>
  <si>
    <t>Ing. Radomil Gold
Otakar Skala
Michaela Rybová
Ing. Luboš Orálek
Ing. Jaroslav Bradáč
Ing. Petr Šťovíček
Josef Vaněk                                                                                                      Ing. Josef Malý                                                                                             Mgr. Jaroslav Borka</t>
  </si>
  <si>
    <t>Rekonstrukce mostu ev .č. 1987–1 přes řeku Ohři ve Stráži nad Ohří</t>
  </si>
  <si>
    <t>Ing. Petr Šťovíček
Ing. Bohuslav Schneider
Petr Chomický
Jan Valenta</t>
  </si>
  <si>
    <t>Rekonstrukce mostu ev. č. 606–073 v Chebu</t>
  </si>
  <si>
    <t>Ing. Josef Malý
Ing. Radomil Gold
Ing. Petr Šťovíček
Josef Vaněk</t>
  </si>
  <si>
    <t>II/222 Výstavba kruhové křižovatky Chodov</t>
  </si>
  <si>
    <t>Ing. Petr Šťovíček
Ing. Bohuslav Schneider
Ladislav Tauš
Irena Kroftová
Miroslava Vanišová</t>
  </si>
  <si>
    <t>II/222 Rekonstrukce silnice – průtah Chodov</t>
  </si>
  <si>
    <t>PO_02</t>
  </si>
  <si>
    <t xml:space="preserve">Rozvoj dopravní infrastruktury silnic II. a III. třídy v Karlovarském kraji - II. etapa - CZ.1.09/3.1.00/19.00524 </t>
  </si>
  <si>
    <t>II/221 Modernizace silnice Hroznětín – Merklín, II. Etapa</t>
  </si>
  <si>
    <t>Josef Vaněk
Ing. Petr Šťovíček
Ing. Bohuslav Schneider
Ladislav Tauš
Jan Valenta</t>
  </si>
  <si>
    <t>Josef Vaněk
Ing. Petr Šťovíček
Ing. Bohuslav Schneider
Petr Chomický
Jan Valenta</t>
  </si>
  <si>
    <t>60029423 - II/221 Modernizace silnice Merklín – Pstruží</t>
  </si>
  <si>
    <t>Jakub Pánik
Doc. Dr. Ing. Miroslav Plevný
Ing. Jan Bureš
Ing. Petr Šťovíček
Josef Vaněk</t>
  </si>
  <si>
    <t>Modernizace mostu ev. č. 210–031 Depo Rotava</t>
  </si>
  <si>
    <t>Josef Vaněk
Ing. Bohuslav Schneider
Irena Kroftová
Petr Chomický
Jan Valenta</t>
  </si>
  <si>
    <t>Modernizace mostu ev. č. 2086–1 Pila</t>
  </si>
  <si>
    <t>Ing. Petr Šťovíček
Pavel Křížek
Petr Chomický</t>
  </si>
  <si>
    <t>Ing. Petr Šťovíček
Ing. Bohuslav Schneider
Pavel Křížek
Ladislav Tauš
František Koller</t>
  </si>
  <si>
    <t>PO_03</t>
  </si>
  <si>
    <t>ISŠTE Sokolov</t>
  </si>
  <si>
    <t>Projekt revitalizace Centra vzdělávání ISŠTE Sokolov - CZ.1.09/1.3.00/18.00376</t>
  </si>
  <si>
    <t>APDM, p.o.</t>
  </si>
  <si>
    <t xml:space="preserve">Projekt revitalizace Centra vzdělávání ISŠTE Sokolov – provádění stavby </t>
  </si>
  <si>
    <t>AXCODE s.r.o.</t>
  </si>
  <si>
    <t>Ing. Růžena Smetanová                                                                     Hana Hozmanová                                                                                 Ing. Zdeněk Berka                                                                                JUDR. Václav Sloup                                                                               Ing. Radim Adamec</t>
  </si>
  <si>
    <t>JUDr. Martin Havel
Jaroslav Votík 
Ing. Radim Adamec
PaedDr. Vratislav Emler
Ing. Petr Navrátil
Mgr. Pavel Janus</t>
  </si>
  <si>
    <t>Projekt revitalizace …. – provádění stavby - dodatečné stavební práce</t>
  </si>
  <si>
    <t>Ing. Stanislav Jambor
Ivo Kováč
Ing. Petr Navrátil
Ing. Jan Zborník                                                                                               Ing. Irena Šteflová                                                                                          Mgr. Pavel Janus                                                                                        (Dle § 71, odst. 1 a odst. 3 zákona 137/2006 plní funkci komise i pro otevírání obálek.)</t>
  </si>
  <si>
    <t>Ing. Stanislav Jambor
Ivo Kováč
Ing. Petr Navrátil
Ing. Jan Zborník                                                                                               Ing. Irena Šteflová                                                                                          Mgr. Pavel Janus</t>
  </si>
  <si>
    <t>PO_04</t>
  </si>
  <si>
    <t>SPŠ Ostrov</t>
  </si>
  <si>
    <t>Zpracování Žádosti o finanční podporu na realizaci akce</t>
  </si>
  <si>
    <t>škola</t>
  </si>
  <si>
    <t>xxx</t>
  </si>
  <si>
    <t>Karlovarský kraj, zpracování výběrového řízení o veřejnou zakázku - Centrum technického vzdělávání Ostrov, provádění stavby</t>
  </si>
  <si>
    <t xml:space="preserve">Mgr. Martin Havel            
Ing. Pavel Žemlička       
Mgr. Ivo Kováč           
Mgr. Lubomír Novotný                  
Bc. Lubomír Modrovič       
Ing. Radek Havlan </t>
  </si>
  <si>
    <t>Centrum technického vzdělávání Ostrov – provádění stavby</t>
  </si>
  <si>
    <t xml:space="preserve">Veřejné zakázky s.r.o. </t>
  </si>
  <si>
    <t xml:space="preserve">Ing. Pavel Žemlička            
Bc. Lubomír Modrovič       
Ing. Irena Šteflová             
Mgr. Ivo Kováč                   
Ing. Jiří Strachoň               
Ing. Pavel Jirka (ext. fa.) </t>
  </si>
  <si>
    <t>Mgr. Jaroslav Borka
Ing. Josef Malý
Ing. Pavel Jirka (ext.fa.)
Ing. Pavel Žemlička
Ing. Petr Navrátil
Václav Mleziva
Mgr. Radim Adamec (náhradník Mgr. Moniky Šperglové)
Ing. Radek Havlan
Ing. Petr Uhříček</t>
  </si>
  <si>
    <t>PO_05</t>
  </si>
  <si>
    <t xml:space="preserve">II/214 Jihovýchodní obchvat Cheb - CZ.1.09/3.1.00/64.01004 </t>
  </si>
  <si>
    <t>VŘ 001 II/214 Jihovýchodní obchvat Cheb</t>
  </si>
  <si>
    <t>Veřejné zakázky s.r.o.</t>
  </si>
  <si>
    <t xml:space="preserve">Ing. Petr Šťovíček                                                                                           Ing. Tomáš Brtek                                                                                                                                                                                     Helena Budeanuova           </t>
  </si>
  <si>
    <t>Ing. Petr Šťovíček
Ing. Tomáš Brtek
Ing. Tomáš Svoboda
Václav Černý
Doc. Dr. Ing. Miroslav Plevný</t>
  </si>
  <si>
    <t>PO_06</t>
  </si>
  <si>
    <t xml:space="preserve">II/221 Modernizace silnice Merklín - Pstruží, II. etapa - CZ.1.09/3.1.00/67.01067 </t>
  </si>
  <si>
    <t>VŘ 001II/221 Modernizace silnice Merklín - Pstruží, II. etapa</t>
  </si>
  <si>
    <t>Ing. Petr Šťovíček
Ing. Tomáš Brtek
Ing. Tomáš Svoboda
Ing. Václav Živný
Doc. Dr. Ing. Miroslav Plevný                                                                   Ing. Karel Jakobec</t>
  </si>
  <si>
    <t>VŘ 004 Zajištění koordinátora BOZP a stavebního dozoru na stavbu: II/221 Modernizace silniční sítě Merklín - Pstruží, II. etapa</t>
  </si>
  <si>
    <t xml:space="preserve">Ing. Petr Šťovíček                                                                                           Petr Chomický                                                                                                                                                                                    Ladislav Tauš         </t>
  </si>
  <si>
    <t>PO_07</t>
  </si>
  <si>
    <t>II/221 Modernizace silniční sítě Hroznětín - CZ.1.09/3.1.00/67.01068</t>
  </si>
  <si>
    <t>VŘ 001 II/221 Modernizace silniční sítě Hroznětín (Stavební práce)</t>
  </si>
  <si>
    <t xml:space="preserve">Ing. Petr Šťovíček
Ing. Tomáš Brtek
Ing. Tomáš Svoboda
Doc. Dr. Ing. Miroslav Plevný                             </t>
  </si>
  <si>
    <t>VŘ 004 Zajištění koordinátora BOZP a stavebního dozoru na stavbu: II/221 Modernizace silniční sítě Hroznětín</t>
  </si>
  <si>
    <t xml:space="preserve">Ing. Petr Šťovíček                                                                                           Irena Kroftová                                                                                                                                                                                   Ladislav Tauš
Blanka Makajová     </t>
  </si>
  <si>
    <t>Ing. Petr Šťovíček                                                                                           Irena Kroftová                                                                                                                                                                                   Ladislav Tauš
Blanka Makajová</t>
  </si>
  <si>
    <t>PO_08</t>
  </si>
  <si>
    <t>SZŠ a VOŠ Cheb</t>
  </si>
  <si>
    <t>Společné ošetřovatelské postupy ČR - Bavorsko - reg č. 87</t>
  </si>
  <si>
    <t>bfz – vzdělávací akademie, s.r.o.</t>
  </si>
  <si>
    <t>Dodávka kopírovací techniky pro zabezpečení projektu "Společné ošetřovatelské…"</t>
  </si>
  <si>
    <t xml:space="preserve">Bc. Lubomír Modrovič
Mgr. Jiří Datlinger           
Ing. Eva Cíchová                     </t>
  </si>
  <si>
    <t xml:space="preserve">PaedDr. Vratislav Emler           
Bc. Lubomír Modrovič       
MUDr. Jana Křížová             
Mgr. Jiří Datlinger                   
Mgr. Jiří Beneš            </t>
  </si>
  <si>
    <t>Dodávka výpočetní techniky pro zabezpečení projektu "Společné ošetřovatelské postupy…"</t>
  </si>
  <si>
    <t>Dodávka vybavení učeben školním nábytkem pro zabezpečení projektu "Společné ošetřovatelské postupy.."</t>
  </si>
  <si>
    <t xml:space="preserve">PaedDr. Vratislav Emler           
Bc. Lubomír Modrovič       
MUDr. Jana Křížová             
Mgr. Jiří Datlinger                   
Mgr. Jiří Beneš          </t>
  </si>
  <si>
    <t xml:space="preserve">Dodávka zdravotnického vybavení pro zabezpečení projektu </t>
  </si>
  <si>
    <t>Administrační a koordinační činnost v rámci realizace projektu</t>
  </si>
  <si>
    <t xml:space="preserve">Bc. Lubomír Modrovič
Jahn Petr   
Mgr. Zdeněk Hrkal                     </t>
  </si>
  <si>
    <t xml:space="preserve">PaedDr. Vratislav Emler            
Václav Mleziva
Václav Černý          
Ing. Václav Jakubík                  
Bc. Lubomír Modrovič       
Petr Jahn </t>
  </si>
  <si>
    <t>PO_09</t>
  </si>
  <si>
    <t xml:space="preserve">KKN a.s </t>
  </si>
  <si>
    <t xml:space="preserve">Modernizace vybavení a zařízení Karlovarské krajské nemocnice a.s.
(ROP I.) - CZ.1.09/1.3.00/29.00636 </t>
  </si>
  <si>
    <t>KKN a.s.</t>
  </si>
  <si>
    <t>Modernizace  vybavení a zřízení KKN a.s. - dodávka infuzních systémů</t>
  </si>
  <si>
    <t>Karlovarská krajská nemocnice a.s.</t>
  </si>
  <si>
    <t>Ing. Jaroslav Bednář
Ing. Vladimír Bartík</t>
  </si>
  <si>
    <t>1. jednání: 
MUDr. Zdeněk Kos,MUDr. Andrej Karpowicz, Milan Rendl
Miloslav Čermák, Josef Murčo
2. jednání: 
MUDr. Zdeněk Kos, Milan Rendl, Miloslav Čermák, Ing. Jan Roudnický, MUDr. Ivana Šimanová
3. jednání: 
MUDr. Zdeněk Kos, Milan Rendl, Mgr. Jiří Holan, Ing. Jan Roudnický, MUDr. Ivana Šimanová</t>
  </si>
  <si>
    <t>Modernizace  vybavení a zřízení KKN a.s. - dodávka lůžkových kompletů</t>
  </si>
  <si>
    <t>CPS Consult,ing s.r.o.</t>
  </si>
  <si>
    <t>Bc. Těšínská
Ing. Bednář
J. Murčo</t>
  </si>
  <si>
    <t>HK 9.1.2012
 Bc. Čermák, Ing. Roudnický, Ing. Mgr. Trpišovský, J. Malý, MUDr. März, MUDr. Šimanová;
HK 1.2.2012
Bc. Čermák, Ing. Roudnický, Ing. Mgr. Trpišovský, J. Malý, MUDr. März;
HK 29.2.2012
MUDr. Kopecký, Ing. Roudnický, Ing. Mgr. Trpišovský, MUDr. März;
HK 29.3.2012
Bc. Čermák, Ing. Roudnický, Ing. Mgr. Trpišovský, J. Malý, MUDr. März, Ing. Bradáč;
HK 31.5.2012
Ing. Roudnický, M. Bartíková, MUDr. Larva, V. Emler, MUDr. März</t>
  </si>
  <si>
    <t>Modernizace  vybavení a zřízení KKN a.s. - dodávka magnetické rezonance</t>
  </si>
  <si>
    <t>MUDr. Vokáč
MUDr. Hofmann
Ing. Roudnický
H. Hozmanová
V. Černý</t>
  </si>
  <si>
    <t>HK 14.6.2010
MUDr. Vokáč, MUDr. Hofmann, Ing. Roudnický, H. Hozmanová, V. Černý;
HK 30.6.2010
MUDr. Vokáč, MUDr. Hofmann, Ing. Roudnický, H. Hozmanová, Ing. Bradáč;
HK 14.7.2010
MUDr. Vokáč, MUDr. Hofmann, Ing. Roudnický, H. Hozmanová, V. Černý;
HK 13.4.2011
Ing. Bednář, MUDr. Mírka, MUDr. Trpák, S. Zenkerová, Ing. Šteflová, Ing. Bradáč</t>
  </si>
  <si>
    <t>PO_10</t>
  </si>
  <si>
    <t>Muzeum Sokolov, p.o. KK</t>
  </si>
  <si>
    <t>Česko – bavorský geopark - zpřístupnění dolu Jeroným v Čisté - vstupní objekt dolu Jeroným - CZ.1.09/4.1.00/71.01170</t>
  </si>
  <si>
    <t>Muzeum Sokolov</t>
  </si>
  <si>
    <t>VŘ 003 Česko – bavorský geopark - zpřístupnění dolu Jeroným v Čisté - vstupní objekt dolu Jeroným</t>
  </si>
  <si>
    <t xml:space="preserve">Ing. Michael Rund
Ing. Radim Adamec
Rudolf Klier                                                            </t>
  </si>
  <si>
    <t>PhDr. Oleg Kalaš
 Mgr. Jiří Klsák
 JUDr. Václav Sloup
 Hana Hozmanová
 Ing. Radim Adamec
 Ing. Michael Rund
 Antonín Zaschke
 Jiří Loskot</t>
  </si>
  <si>
    <t>VŘ 005 Zajištění inženýrského a technického dozoru na stavbu</t>
  </si>
  <si>
    <t>Jednalo se o VZMR I. Kategorie - hodnoceno interně</t>
  </si>
  <si>
    <t>VŘ 006 Zajištění činnosti koordinátora BOZP na stavbu</t>
  </si>
  <si>
    <t>otevírání a hodnocení nabídek bylo spojeno
Ing. Václav Živný
Ing. Karel Jakobec
Anna Klímová
Ing. Michael Rund
Věra Plesníková, 
Antonín Zaschke</t>
  </si>
  <si>
    <t>PO_11</t>
  </si>
  <si>
    <t>První české gymnázium v KV</t>
  </si>
  <si>
    <t xml:space="preserve">Rekonstrukce  a dostavba Prvního českého gymnázia v Karlových Varech II. etapa - přístavba západního křídla - CZ.1.09/1.3.00/68.01147 </t>
  </si>
  <si>
    <t>Rekonstrukce a dostavba Prvního českého gymnázia v KV II. etapa - přístavba západního křídla (stavební práce)</t>
  </si>
  <si>
    <t>REDI, regionalistika, ekologie, developing, investice, spol. s r.o.</t>
  </si>
  <si>
    <t>Ing. Dušan kondel
Mgr. Vanda Kunzová
RNDr. Zdeněk Papež
Ing. Stanislav Jambor</t>
  </si>
  <si>
    <t xml:space="preserve">Miroslav Balatka
Ing. Stanislav Jambor
Ing. Tomáš Svoboda
Václav Mleziva
Ing. Václav Živný
Ing. Věra Tomsová
Ing. Dušan Kondel
Ing. Roman Gajdoš
Ivan Křesina
Antonín Zaschke
</t>
  </si>
  <si>
    <t>Zajištění výkonu koordinátora bezpečnosti a ochrany zdraví při práci na staveništipři realizace akce: Rekonstrukce a dostavba…</t>
  </si>
  <si>
    <t>bez komise - zakázka do 250 tis. Kč bez DPH</t>
  </si>
  <si>
    <t>Autorský dozor</t>
  </si>
  <si>
    <t>PO_13</t>
  </si>
  <si>
    <t>II/21047 Modernizace silnice Nejdek - Pernink - CZ.1.09/3.1.00/67.01111</t>
  </si>
  <si>
    <t>Zajištění autorského dozoru na stavbu: II/21047 Modernizace silnice Nejdek - Pernink (VZMR I)</t>
  </si>
  <si>
    <t>bez komise (odp. osoba Ladislav Tauš)</t>
  </si>
  <si>
    <t>Zajištění koordinátora BOZP a stavebního dozoru na stavbu: III/21047 Modernizace silnice Nejdek - Pernink</t>
  </si>
  <si>
    <t xml:space="preserve">Ing. Petr Šťovíček                                                                                           Irena Kroftová                                                                                                                                                                                   Ladislav Tauš   </t>
  </si>
  <si>
    <t>PO_14</t>
  </si>
  <si>
    <t>Odstraňování slabých míst na silniční sítí Karlovarského kraje</t>
  </si>
  <si>
    <t>Zajištění stavebního dozoru na stavbu: III/21036 III/21042 Statické zajištění silnice Boučí - Oloví</t>
  </si>
  <si>
    <t>Modernizace mostu ev.č.210-015 Mnichov</t>
  </si>
  <si>
    <t>Ing. Petr Šťovíček                                                                                           Petr Chomický                                                                                                                                                                                  Pavel Křížek                                                                                                    Jiřina Barešová                                                                                               Jan Laštovka</t>
  </si>
  <si>
    <t>Ing. Petr Šťovíček                                                                                           Petr Chomický                                                                                                                                                                                  Pavel Křížek                                                                                                    Jiřina Barešová                                                                                               Jan Laštovka + Jaromír Laštovka</t>
  </si>
  <si>
    <t>Modernizace mostu ev.č.210-004 Klášter Teplá</t>
  </si>
  <si>
    <t xml:space="preserve">Ing. Petr Šťovíček                                                                                           Petr Chomický                                                                                                                                                                                                                                                                                  Jiřina Barešová                                                                                               Jaroslav Brom </t>
  </si>
  <si>
    <t xml:space="preserve">Ing. Petr Šťovíček                                                                                           Petr Chomický                                                                                                                                                                                                                                                                                    Jiřina Barešová                                                                                               Jaroslav Brom </t>
  </si>
  <si>
    <t>Zajištění autorského dozoru na stavbu Rotava</t>
  </si>
  <si>
    <t>bez komise (odp. osoba Irena Kroftová)</t>
  </si>
  <si>
    <t>Zajištění autorského dozoru na stavbu Boučí - Oloví</t>
  </si>
  <si>
    <t>Zajištění autorského dozoru na stavbu Modernizace mostu Mnichov</t>
  </si>
  <si>
    <t>bez komise (odp. osoba Petr Chomický)</t>
  </si>
  <si>
    <t>PO_15</t>
  </si>
  <si>
    <t>Rozvoj dopravní infrastruktury silnic II. a II. třídy v Karlovarském kraji - III.etapa - CZ.1.09/3.1.00/67.01128</t>
  </si>
  <si>
    <t>II/210 Modernizace silnice Dolní Nivy - Jindřichovice (stavební práce)</t>
  </si>
  <si>
    <t>Ing. Petr Šťovíček                                                                                           Ladislav Tauš                                                                                                                                                                                 František Malár                                                                                                  Jiřina Barešová                                                                                               Milan Polák</t>
  </si>
  <si>
    <t>II/ 209 Modernizace silnice Chodov ul. Nejdecká (stavební práce)</t>
  </si>
  <si>
    <t>Ing. Petr Šťovíček                                                                                           Ladislav Tauš                                                                                                                                                                                 František Malár                                                                                                  Jiřina Barešová                                                                                               Eva Janíčková</t>
  </si>
  <si>
    <t>Zajištění koordinátora BOZP a stavebního dozoru na stavbu: II/226 Modernizace silnice Žlutice - Chyše</t>
  </si>
  <si>
    <t>Ing. Petr Šťovíček                                                                                           Ladislav Tauš                                                                                                                                                                                 Irena Kroftová</t>
  </si>
  <si>
    <t>Zajištění koordinátora BOZP a stavebního dozoru na stavbu: II/217 Modernizace silnice Aš - Hranice, II. etapa</t>
  </si>
  <si>
    <t>Zajištění autorského dozoru na stavbu - II/226 Modernizace silnice Žlutice - Chyše</t>
  </si>
  <si>
    <t>Zajištění autorského dozoru na stavbu - II/217Modernizace silnice
 Aš - Hranice, 2. etapa</t>
  </si>
  <si>
    <t>PO_16</t>
  </si>
  <si>
    <t>Modernizace a vybavení přístrojového vybavení Pavilonu akutní medicíny a centrálního vstupu KKN (ROP III. nahrazuje ROP II.) CZ.1.09/1.3.00/69.01137</t>
  </si>
  <si>
    <t>Zpracování žádosti o finanční podporu v rámci  ROP NUTS II</t>
  </si>
  <si>
    <t>Ing. Bartík
Ing. Bednář
T. Žigmundová</t>
  </si>
  <si>
    <t>VŘ 020-V.etapa, část 10 - Monitorovací systém</t>
  </si>
  <si>
    <t>Compet Consult s.r.o.</t>
  </si>
  <si>
    <t>Lucie Šaligová
Ing. Vladimír Bartík
Ing. Lucie Stahlová</t>
  </si>
  <si>
    <t>1. jednání: 
MUDr. Zdeněk Kos, MUDr. Robert Janda, MUDr. Vratislav Kraus, Ing. Andrea Benáčková, MUDr. Martin Florián; 
2. jednání: 
MUDr. Zdeněk Kos, MUDr. Robert Janda, MUDr. Vratislav Kraus, Ing. Andrea Benáčková, MUDr. Martin Florián; 
3. jednání: 
MUDr. Zdeněk Kos, MUDr. Vratislav Kraus, Ing. Andrea Benáčková, MUDr. Martin Florián</t>
  </si>
  <si>
    <t>VŘ 003 - Management a monitoring projektu</t>
  </si>
  <si>
    <t>Ing. Bartík
Ing. Bednář
H. Hustovská</t>
  </si>
  <si>
    <t>VŘ 006 - Modernizace a vybevení přístrojového vybavení Pavilonu akutní medicíny a centrálního vstupu KKN - lůžka a anesteziologie - část 2</t>
  </si>
  <si>
    <t>Ing. Jaroslav Bednář
Ing. Tina Batková
Jana Vránová</t>
  </si>
  <si>
    <t>1. jednání: 
Hana Hozmanová, Mgr. Marian Odlevák, Ing. Martin Čvančara, MUDr. Zdeněk Kos; 
2. jednání: 
Mgr. Marian Odlevák, Hana Hozmanová, Ing. Martin Čvančara, Ing. Jaroslav Bednář, MUDr. Zdeněk Kos</t>
  </si>
  <si>
    <t>VŘ 007 - Modernizace a vybavení přístrojového vybavení pavilonu akutní medicíny a centrálního vstupu KNN - ohřevy - část 3</t>
  </si>
  <si>
    <t>1. jednání: 
Hana Hozmanová, Mgr. Marian Odlevák, Ing. Martin Čvančara, MUDr. Zdeněk Kos; 
2. jednání: 
Mgr. Marian Odlevák, Hana Hozmanová, Ing. Martin Čvančara, Ing. Jaroslav Bednář, MUDr. Zdeněk Kos; 
3. jednání: 
Hana Hozmanová, Ing. Andrea Benáčková, Ing. Tina Batková, MUDr. Zdeněk Kos</t>
  </si>
  <si>
    <t>VŘ 011 - Modernizace a vybavení přístrojového vybavení Pavilonu akutní medicíny a centrálního vstupu KNN - endosonografie - část 7</t>
  </si>
  <si>
    <t>DEA Energetická agentura, s.r.o.</t>
  </si>
  <si>
    <t>Ing. Jaroslav Bednář
Helena Hustovská
Petra Kliková</t>
  </si>
  <si>
    <t>Ing. Andrea Benáčková
MUDr. Jiří Štuksa
Ing. David Bracháček
Hana Hozmanová</t>
  </si>
  <si>
    <t xml:space="preserve"> VŘ 015 - Modernizace a vybavení přístrojového vybavení Pavilonu akutní medicíny a centrálního vstupu KNN - akutní péče - část 11</t>
  </si>
  <si>
    <t>Ing. Jaroslav Bednář
Eva Janová
Ing. Jaroslav Halamíček</t>
  </si>
  <si>
    <t>1. jednání: 
Ing. Andrea Benáčková, MUDr. Zdeněk Kos, Ing. Jaroslav Bednář, MUDr. Vastl Oldřich, Bc. Robert Pisár; 
2. jednání: 
Ing. Andrea Benáčková, MUDr. Zdeněk Kos, Ing. Jaroslav Bednář, MUDr. Vastl Oldřich, Bc. Robert Pisár</t>
  </si>
  <si>
    <t>PO_18</t>
  </si>
  <si>
    <t>ISŠ Cheb - Centrum dřevozpracujících oborů</t>
  </si>
  <si>
    <t xml:space="preserve">REDI-regionalistika, ekologie,
Developing. Investice, spol. s r.o. </t>
  </si>
  <si>
    <t>ISŠ Cheb - Centrum dřevozpracujících oborů (VŘ 008)</t>
  </si>
  <si>
    <t>DPU REVIT s.r.o.</t>
  </si>
  <si>
    <t xml:space="preserve">Mgr. Bc. Tomáš Mašek
Ing. Mgr. Petr Adamec           
Ing. Jan Homolka                      </t>
  </si>
  <si>
    <t>Účastníci jednání komise dne 10.11.2014
Luboš Pokorný
Ing. Pavel Paprsek
Ing. Stanislav Jambor
Ing. Mgr. Petr Adamec
Ing. Jaroslav Radovnický
Pavel Novotný</t>
  </si>
  <si>
    <t>PO_20</t>
  </si>
  <si>
    <t>Vybudování zázemí pro vstup do Štoly č. 1 v Jáchymově
CZ.1.09/4.1.00/83.01257</t>
  </si>
  <si>
    <t>Olivius s.r.o.</t>
  </si>
  <si>
    <t>Vybudování zázemí pro vstup do Štoly č. 1 v Jáchymově</t>
  </si>
  <si>
    <t xml:space="preserve">Olivius s.r.o. </t>
  </si>
  <si>
    <t>Anna Klímová                
Ing. Michael Rund       
Jiří Loskot</t>
  </si>
  <si>
    <t xml:space="preserve">Ing. Eva Valjentová    
PhDr. Oleg Kalaš        
Ing. Karel Jakobec    
Ing. Josef Hora            
Anna Klímová             
Ing. Michael Rund    
Jiří Loskot                     
Bc. Antonín Zaschke </t>
  </si>
  <si>
    <t>VŘ 004 vybavení elektronika</t>
  </si>
  <si>
    <t>Jednalo se o VZMR I. Kategorie - hodnoceno interně - Olivius</t>
  </si>
  <si>
    <t>PO_21</t>
  </si>
  <si>
    <t>Modernizace strojů azařízení školních dílen pro kvalitní výuku
CZ.1.09/1.3.00/68.01143</t>
  </si>
  <si>
    <t>Ing. Josef Vacek - fyzická osoba podnikatelská - administrace projektu</t>
  </si>
  <si>
    <t>VŘ 003 Projektová dokumentace "Stavební úpravy pro potřeby instalace strojů a zařízení školních dílen</t>
  </si>
  <si>
    <t>VŘ 007 Modernizace strojů a zařízení školních dílen pro kvalitní výuku</t>
  </si>
  <si>
    <t>VŘ 012 Geodézie</t>
  </si>
  <si>
    <t>Mgr. Luboš Pastor</t>
  </si>
  <si>
    <t xml:space="preserve">Mgr.Bc.Tomáš Mašek
Ing.Jan Homolka
Ing.Olga Písecká
</t>
  </si>
  <si>
    <t xml:space="preserve">Luboš Pokorný
Ing.Pavel Kubeček
Ing.Hronešová Dagmar
Ing.Jan Homolka
</t>
  </si>
  <si>
    <t>VŘ 015 3D technika</t>
  </si>
  <si>
    <t>VŘ 016 Modernizace strojů a zařízení školních dílen pro kvalitní výuku</t>
  </si>
  <si>
    <t xml:space="preserve">Mgr.Bc.Tomáš Mašek
Ing.Jan Homolka
Ing.Mgr. Petr Adamec
</t>
  </si>
  <si>
    <t xml:space="preserve">Luboš Pokorný
Ing.Pavel Paprsek
Ing.Stanislav Jambor
Ing.Mgr. Petr Adamec
</t>
  </si>
  <si>
    <t>VŘ 017 Modernizace strojů a zařízení školních dílen pro kvalitní výuku</t>
  </si>
  <si>
    <t xml:space="preserve">Lukáš Pokorný
Ing.Pavel Paprsek
MUDr. Jan Svoboda
Ing.Mgr,Petr Adamec
</t>
  </si>
  <si>
    <t>VŘ 019 Zajištění administrace projektu</t>
  </si>
  <si>
    <t>PO_24</t>
  </si>
  <si>
    <t>Zdravotnické přístroje KKN
CZ.1.09/1.3.00/87.01387 (ROP VIII)</t>
  </si>
  <si>
    <t>VŘ 011 - Zdravotnické přístroje - část 7 - Endoskopie a vrtačky</t>
  </si>
  <si>
    <t>Ing. Jaroslav Bednář
Ing. Tina Batková
Ing. Vladimír Bartík</t>
  </si>
  <si>
    <t>1. jednání: 
Mgr. Marian Odlevák, Hana Hozmanová, MUDr. Josef März, Ing. Andrea Benáčková, MUDr. Jan Pokorný; 
2. jednání: 
Mgr. Marian Odlevák, Hana Hozmanová, Ing. Lukáš Holý, Ing. Martin Čvančara, MUDr. Aleš Vopelka</t>
  </si>
  <si>
    <t>VŘ 012 - Zdravotnické přístroje - část 8 - Centrifuga</t>
  </si>
  <si>
    <t>5O7834</t>
  </si>
  <si>
    <t>1. jednání: 
Hana Hozmanová, Ing. Lukáš Holý, Ing. Andrea Benáčková, MUDr. Eva Nováková; 
2. jednání: 
Mgr. Marian Odlevák, Hana Hozmanová, Ing. Andrea Benáčková, MUDr. Eva Nováková</t>
  </si>
  <si>
    <t>VŘ 014 - Zdravotnické přístroje - část 10 - Mikrobiologie</t>
  </si>
  <si>
    <t>Mgr. Marián Odlevák
Hana Hozmanová
Ing. Lukáš Holý
Ing. Andrea Benáčková
MUDr. Blanka Puchálková</t>
  </si>
  <si>
    <t>VŘ 018 - Zdravotnické přístroje - část 14 - Inkubátory a vyhřívané lůžko</t>
  </si>
  <si>
    <t>1. jednání: 
Mgr. Marian Odlevák, Hana Hozmanová, Ing. Lukáš Holý , Ing. Andrea Benáčková; 
2. jednání: 
Mgr. Marian Odlevák,  Hana Hozmanová, Ing. Andrea Benáčková, MUDr. et Ing. Martin Hodík</t>
  </si>
  <si>
    <t>PO_25</t>
  </si>
  <si>
    <t>Česko-bavorský   geopark – přírodní dědictví jako šance pro region</t>
  </si>
  <si>
    <t xml:space="preserve">Zpracování grafického návrhu a tisk propagačních materiálů </t>
  </si>
  <si>
    <t>Vladimíra Kleslová
Jiří Beran
Ing. Jaromír Bartoš
Jitka Petránková</t>
  </si>
  <si>
    <t>Jitka Petránková
Ing. Jaromír Bartoš
Mgr. Romana Beranová
Mgr. Veronika Vodičková
Mgr. Jana Pavlíková
Ing. Tomáš Svoboda</t>
  </si>
  <si>
    <t>Zpracování obsahové náplně k propagačním materiálům</t>
  </si>
  <si>
    <t>Mgr. Veronika Vodičková
Ing. Michael Rund
Ing. Petr Uhlík
Jan Florian</t>
  </si>
  <si>
    <t>Ing. Karel Jakobec
Hana Holmanová
Mgr. Veronika Vodičková
Ing. Michael Rund
Ing. Petr Uhlík
Jan Florian</t>
  </si>
  <si>
    <t>Výstavba kooperační sítě v oblasti automatizace za účelem zvýšení ekonomickétechnické úrovněv sasko-české oblasti podpory - AKONA</t>
  </si>
  <si>
    <t>Dodávka automatizačního systéému včetně učebních plánů</t>
  </si>
  <si>
    <t>Martin Jandík
Ing. Stanislav Jambor
Mgr. Stanislav Kříž</t>
  </si>
  <si>
    <t>PaedDr. Vratislav Emler
Hana Hozmanová
Mgr. Stanislav Kříž
Martin Jandík
Karin Pfeiffer
Heide Kunz
Siegfried Jung
Jana Křížová
Ing. Zdeněk Berka</t>
  </si>
  <si>
    <t>Gymnázium Cheb</t>
  </si>
  <si>
    <t>Zřízení Česko - německého jazykového a komunikačního centra na  gymnáziích Oelsnitz a Cheb</t>
  </si>
  <si>
    <t>Ing. Mgr. Miroslava Bezchlebová - administrace projektu</t>
  </si>
  <si>
    <t>Přístavba Jazykového a komunikačního centra Gymnázium cheb, Nerudova 7 - výběr generálního dodavatele stavby</t>
  </si>
  <si>
    <t xml:space="preserve">RNDr. Ing. Jaroslav Kočvara            
Ing. Mgr. Miroslava Bezchlebová    
Jiří Kvak (náhradník za Ing. Věra Tomsová)             
Bc. Lubomír Modrovič       </t>
  </si>
  <si>
    <t xml:space="preserve"> PaedDr. Vratislav Emler                  
 Doc. Dr. Ing. Miroslav Plevný               
 Ing. Radomil Gold
 Hana Hozmanová                 
 RNDr. Ing. Jaroslav Kočvara           
 Ing. Věra Tomsová
 Bc. Lubomír Modrovič             </t>
  </si>
  <si>
    <t>PO_26</t>
  </si>
  <si>
    <t>zápis pověřené osoby - Ing. Petr Uhříček</t>
  </si>
  <si>
    <t>bez komise - poptávka</t>
  </si>
  <si>
    <t xml:space="preserve">člen: Mgr.Jiří Klsák               
- člen: Hana Hozmanová                    
- člen: Mgr. Marián Odlevák                
- člen: Ing. Denisa Cettlová              
- člen: Marek Mikeš                               
</t>
  </si>
  <si>
    <t>APDM KK, p.o.</t>
  </si>
  <si>
    <t>člen: Ilona Vltavská                 
- člen: Ivana Svobodová                                   
- člen: Alena Šalátová                              
- člne: Věra Tomsová, Jan Rais</t>
  </si>
  <si>
    <t>APDM KK, p.o. - poptávka</t>
  </si>
  <si>
    <t>spis je u Policie ČR</t>
  </si>
  <si>
    <t>člen: Milan Matějka                                                                                                                                                     
člen: Bc. Miloslav Čermák                                                                                                                                               
člen: Bc. Irena Černá                                                                                                                                                           
člen: Mgr. Jaroslav Borka                                                                                                                                               
člen: Josef Murčo                                                                                                                                                               
člen: Mlluše Jednorožcová                                                                                                                               
člen: Ing. Irena Šteflová                                                                                                                                             
člen: Jaroslava Šobrová</t>
  </si>
  <si>
    <t>člen: Ilona Vltavská                 
- člen: Ivana Svobodová                                   
- člen: Alena Šalátová                              
- člen: Věra Tomsová, Jan Rais</t>
  </si>
  <si>
    <t>1.440.000,00
bez DPH</t>
  </si>
  <si>
    <t>KKN, a.s.</t>
  </si>
  <si>
    <t xml:space="preserve">otevírání a hodnocení nabídek bylo spojeno
Ing. Pavel Žemlička
Mgr. Stanislav Novotný
Milan Březina + 2 přítomni zástupci APDm (Uhříček a Strachoň), kteří nebyli členy komise </t>
  </si>
  <si>
    <t>Centrum technického vzdělávání Ostrov - CZ.1.09/1.3.00/10.00163</t>
  </si>
  <si>
    <t xml:space="preserve">ZV
326.760,- Kč </t>
  </si>
  <si>
    <t>Přehled veřejných zakázek s finanční opravou u projektů Karlovarského kraje</t>
  </si>
  <si>
    <t>Přehled veřejných zakázek  s finanční opravou u projektů PO a KKN, a.s.</t>
  </si>
  <si>
    <t>PO_27</t>
  </si>
  <si>
    <t xml:space="preserve">člen: Jiří Kvak                                                          
- člen: Ing. Denisa Cettlová                           
-  člen: MUDr. Josef März                                 
- člen:  Ing. Petr Uhříček                                    </t>
  </si>
  <si>
    <t xml:space="preserve">1.jednání dne 1.12.2014                                                        
- člen: Ing. Václav Živný  
- člen: Mgr. Jiří Klsák                                                                                                                 
- člen: MUDr. Oldřich Vastl                                                      
- člen: Jiří Kvak                                                                                 
- člen: Ing. Denisa Cettlová                                                      
- člen: MUDr. Josef März 
přizvaný odborník: JUDr. Tomáš Ficner,Ph.D.    
2. jednání dne 8.12.2014:
člen: MUDr.Josef März
člen: Mgr. Jiří Klsák
člen: Ing. Denisa Cettlová
člen: Jiří Kvak
člen: Ing. Václav Živný
člen: Ing. Tomáš Svoboda 
přizvaný odborník: JUDr. Tomáš Ficner, Ph.D.
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</si>
</sst>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indexed="30"/>
      <name val="Calibri"/>
      <family val="2"/>
    </font>
    <font>
      <b/>
      <i/>
      <sz val="11"/>
      <color indexed="8"/>
      <name val="Calibri"/>
      <family val="2"/>
    </font>
    <font>
      <b/>
      <sz val="11"/>
      <color indexed="17"/>
      <name val="Calibri"/>
      <family val="2"/>
    </font>
    <font>
      <b/>
      <sz val="22"/>
      <color indexed="8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1"/>
      <color indexed="8"/>
      <name val="Times New Roman"/>
      <family val="1"/>
    </font>
    <font>
      <b/>
      <sz val="2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b/>
      <i/>
      <sz val="11"/>
      <color theme="1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2"/>
      <color theme="1"/>
      <name val="Calibri"/>
      <family val="2"/>
    </font>
    <font>
      <b/>
      <sz val="24"/>
      <color theme="1"/>
      <name val="Calibri"/>
      <family val="2"/>
    </font>
    <font>
      <sz val="11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Trellis">
        <fgColor theme="0"/>
        <bgColor theme="9" tint="0.799979984760284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darkUp">
        <fgColor theme="0"/>
        <bgColor theme="6" tint="0.5999600291252136"/>
      </patternFill>
    </fill>
    <fill>
      <patternFill patternType="darkUp">
        <fgColor theme="0"/>
        <bgColor theme="7" tint="0.5999600291252136"/>
      </patternFill>
    </fill>
    <fill>
      <patternFill patternType="darkUp">
        <fgColor theme="0"/>
        <bgColor theme="5" tint="0.5999600291252136"/>
      </patternFill>
    </fill>
    <fill>
      <patternFill patternType="darkUp">
        <fgColor theme="0"/>
        <bgColor theme="9" tint="0.5999600291252136"/>
      </patternFill>
    </fill>
    <fill>
      <patternFill patternType="solid">
        <fgColor theme="0"/>
        <bgColor indexed="64"/>
      </patternFill>
    </fill>
    <fill>
      <patternFill patternType="darkUp">
        <fgColor theme="0"/>
        <bgColor theme="3" tint="0.5999600291252136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/>
      <bottom style="medium"/>
    </border>
    <border>
      <left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0" fillId="24" borderId="8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9" applyNumberFormat="0" applyAlignment="0" applyProtection="0"/>
    <xf numFmtId="0" fontId="48" fillId="27" borderId="9" applyNumberFormat="0" applyAlignment="0" applyProtection="0"/>
    <xf numFmtId="0" fontId="49" fillId="27" borderId="10" applyNumberFormat="0" applyAlignment="0" applyProtection="0"/>
    <xf numFmtId="0" fontId="50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</cellStyleXfs>
  <cellXfs count="516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36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4" fontId="0" fillId="0" borderId="8" xfId="0" applyNumberFormat="1" applyBorder="1" applyAlignment="1">
      <alignment vertical="center"/>
    </xf>
    <xf numFmtId="4" fontId="0" fillId="0" borderId="8" xfId="0" applyNumberFormat="1" applyFill="1" applyBorder="1" applyAlignment="1">
      <alignment vertical="center"/>
    </xf>
    <xf numFmtId="0" fontId="0" fillId="0" borderId="8" xfId="0" applyBorder="1" applyAlignment="1">
      <alignment/>
    </xf>
    <xf numFmtId="4" fontId="52" fillId="0" borderId="8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4" fontId="0" fillId="0" borderId="12" xfId="0" applyNumberFormat="1" applyFill="1" applyBorder="1" applyAlignment="1">
      <alignment vertical="center"/>
    </xf>
    <xf numFmtId="0" fontId="0" fillId="0" borderId="13" xfId="0" applyBorder="1" applyAlignment="1">
      <alignment/>
    </xf>
    <xf numFmtId="4" fontId="0" fillId="0" borderId="8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52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Fill="1" applyAlignment="1">
      <alignment/>
    </xf>
    <xf numFmtId="4" fontId="4" fillId="0" borderId="8" xfId="0" applyNumberFormat="1" applyFont="1" applyBorder="1" applyAlignment="1">
      <alignment horizontal="right" vertical="center" wrapText="1"/>
    </xf>
    <xf numFmtId="0" fontId="0" fillId="0" borderId="14" xfId="49" applyBorder="1" applyAlignment="1">
      <alignment vertical="center" wrapText="1"/>
      <protection/>
    </xf>
    <xf numFmtId="0" fontId="0" fillId="0" borderId="13" xfId="49" applyBorder="1" applyAlignment="1">
      <alignment vertical="center" wrapText="1"/>
      <protection/>
    </xf>
    <xf numFmtId="0" fontId="0" fillId="0" borderId="13" xfId="49" applyBorder="1" applyAlignment="1">
      <alignment horizontal="left" vertical="center" wrapText="1"/>
      <protection/>
    </xf>
    <xf numFmtId="0" fontId="0" fillId="0" borderId="8" xfId="0" applyFill="1" applyBorder="1" applyAlignment="1">
      <alignment/>
    </xf>
    <xf numFmtId="4" fontId="0" fillId="0" borderId="13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53" fillId="34" borderId="15" xfId="0" applyFont="1" applyFill="1" applyBorder="1" applyAlignment="1">
      <alignment horizontal="center" vertical="center" textRotation="90" wrapText="1"/>
    </xf>
    <xf numFmtId="0" fontId="53" fillId="34" borderId="15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53" fillId="34" borderId="18" xfId="0" applyFont="1" applyFill="1" applyBorder="1" applyAlignment="1">
      <alignment horizontal="center" vertical="center" wrapText="1"/>
    </xf>
    <xf numFmtId="0" fontId="53" fillId="34" borderId="19" xfId="0" applyFont="1" applyFill="1" applyBorder="1" applyAlignment="1">
      <alignment horizontal="center" vertical="center" wrapText="1"/>
    </xf>
    <xf numFmtId="0" fontId="53" fillId="34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4" fillId="4" borderId="22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4" borderId="24" xfId="0" applyFill="1" applyBorder="1" applyAlignment="1">
      <alignment horizontal="left" vertical="center" wrapText="1"/>
    </xf>
    <xf numFmtId="0" fontId="0" fillId="5" borderId="24" xfId="0" applyFill="1" applyBorder="1" applyAlignment="1">
      <alignment horizontal="left" vertical="center" wrapText="1"/>
    </xf>
    <xf numFmtId="0" fontId="0" fillId="9" borderId="24" xfId="0" applyFill="1" applyBorder="1" applyAlignment="1">
      <alignment horizontal="left" vertical="center" wrapText="1"/>
    </xf>
    <xf numFmtId="164" fontId="0" fillId="0" borderId="23" xfId="0" applyNumberFormat="1" applyFill="1" applyBorder="1" applyAlignment="1">
      <alignment vertical="center" wrapText="1"/>
    </xf>
    <xf numFmtId="0" fontId="4" fillId="0" borderId="23" xfId="49" applyFont="1" applyBorder="1" applyAlignment="1">
      <alignment horizontal="left" vertical="center" wrapText="1"/>
      <protection/>
    </xf>
    <xf numFmtId="0" fontId="4" fillId="9" borderId="24" xfId="0" applyFont="1" applyFill="1" applyBorder="1" applyAlignment="1">
      <alignment horizontal="left" vertical="center" wrapText="1"/>
    </xf>
    <xf numFmtId="0" fontId="0" fillId="0" borderId="23" xfId="49" applyFont="1" applyBorder="1" applyAlignment="1">
      <alignment horizontal="left" vertical="center" wrapText="1"/>
      <protection/>
    </xf>
    <xf numFmtId="0" fontId="4" fillId="0" borderId="23" xfId="49" applyFont="1" applyBorder="1" applyAlignment="1">
      <alignment vertical="center" wrapText="1"/>
      <protection/>
    </xf>
    <xf numFmtId="0" fontId="0" fillId="0" borderId="13" xfId="0" applyFill="1" applyBorder="1" applyAlignment="1">
      <alignment/>
    </xf>
    <xf numFmtId="0" fontId="53" fillId="34" borderId="25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36" fillId="9" borderId="0" xfId="0" applyFont="1" applyFill="1" applyAlignment="1">
      <alignment/>
    </xf>
    <xf numFmtId="0" fontId="36" fillId="8" borderId="0" xfId="0" applyFont="1" applyFill="1" applyAlignment="1">
      <alignment/>
    </xf>
    <xf numFmtId="0" fontId="36" fillId="0" borderId="0" xfId="0" applyFont="1" applyAlignment="1">
      <alignment vertical="center"/>
    </xf>
    <xf numFmtId="0" fontId="36" fillId="10" borderId="0" xfId="0" applyFont="1" applyFill="1" applyBorder="1" applyAlignment="1">
      <alignment/>
    </xf>
    <xf numFmtId="0" fontId="36" fillId="11" borderId="0" xfId="0" applyFont="1" applyFill="1" applyBorder="1" applyAlignment="1">
      <alignment/>
    </xf>
    <xf numFmtId="0" fontId="36" fillId="13" borderId="0" xfId="0" applyFont="1" applyFill="1" applyAlignment="1">
      <alignment/>
    </xf>
    <xf numFmtId="0" fontId="0" fillId="13" borderId="24" xfId="0" applyFill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right" vertical="center" wrapText="1"/>
    </xf>
    <xf numFmtId="0" fontId="4" fillId="0" borderId="0" xfId="49" applyFont="1" applyBorder="1" applyAlignment="1">
      <alignment vertical="center" wrapText="1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13" xfId="49" applyFont="1" applyBorder="1" applyAlignment="1">
      <alignment horizontal="left" vertical="center" wrapText="1"/>
      <protection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3" xfId="49" applyFont="1" applyBorder="1" applyAlignment="1">
      <alignment vertical="center" wrapText="1"/>
      <protection/>
    </xf>
    <xf numFmtId="0" fontId="4" fillId="13" borderId="24" xfId="0" applyFont="1" applyFill="1" applyBorder="1" applyAlignment="1">
      <alignment horizontal="left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13" borderId="24" xfId="49" applyFont="1" applyFill="1" applyBorder="1" applyAlignment="1">
      <alignment horizontal="left" vertical="center" wrapText="1"/>
      <protection/>
    </xf>
    <xf numFmtId="0" fontId="0" fillId="0" borderId="24" xfId="49" applyFont="1" applyBorder="1" applyAlignment="1">
      <alignment horizontal="left" vertical="center" wrapText="1"/>
      <protection/>
    </xf>
    <xf numFmtId="0" fontId="0" fillId="0" borderId="23" xfId="49" applyFont="1" applyBorder="1" applyAlignment="1">
      <alignment horizontal="left" vertical="center" wrapText="1"/>
      <protection/>
    </xf>
    <xf numFmtId="0" fontId="0" fillId="35" borderId="27" xfId="0" applyFill="1" applyBorder="1" applyAlignment="1">
      <alignment/>
    </xf>
    <xf numFmtId="0" fontId="0" fillId="36" borderId="26" xfId="0" applyFill="1" applyBorder="1" applyAlignment="1">
      <alignment/>
    </xf>
    <xf numFmtId="4" fontId="0" fillId="36" borderId="8" xfId="0" applyNumberFormat="1" applyFill="1" applyBorder="1" applyAlignment="1">
      <alignment/>
    </xf>
    <xf numFmtId="0" fontId="0" fillId="36" borderId="8" xfId="0" applyFill="1" applyBorder="1" applyAlignment="1">
      <alignment/>
    </xf>
    <xf numFmtId="0" fontId="0" fillId="36" borderId="13" xfId="0" applyFill="1" applyBorder="1" applyAlignment="1">
      <alignment/>
    </xf>
    <xf numFmtId="0" fontId="0" fillId="37" borderId="8" xfId="0" applyFill="1" applyBorder="1" applyAlignment="1">
      <alignment/>
    </xf>
    <xf numFmtId="0" fontId="0" fillId="37" borderId="13" xfId="0" applyFill="1" applyBorder="1" applyAlignment="1">
      <alignment/>
    </xf>
    <xf numFmtId="0" fontId="46" fillId="37" borderId="8" xfId="0" applyFont="1" applyFill="1" applyBorder="1" applyAlignment="1">
      <alignment horizontal="center" vertical="center" wrapText="1"/>
    </xf>
    <xf numFmtId="0" fontId="0" fillId="38" borderId="8" xfId="0" applyFill="1" applyBorder="1" applyAlignment="1">
      <alignment/>
    </xf>
    <xf numFmtId="0" fontId="0" fillId="38" borderId="8" xfId="0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55" fillId="0" borderId="26" xfId="0" applyFont="1" applyFill="1" applyBorder="1" applyAlignment="1">
      <alignment/>
    </xf>
    <xf numFmtId="0" fontId="55" fillId="0" borderId="8" xfId="0" applyFont="1" applyFill="1" applyBorder="1" applyAlignment="1">
      <alignment/>
    </xf>
    <xf numFmtId="0" fontId="55" fillId="0" borderId="13" xfId="0" applyFont="1" applyFill="1" applyBorder="1" applyAlignment="1">
      <alignment/>
    </xf>
    <xf numFmtId="0" fontId="0" fillId="0" borderId="14" xfId="0" applyBorder="1" applyAlignment="1">
      <alignment horizontal="left" vertical="center" wrapText="1"/>
    </xf>
    <xf numFmtId="0" fontId="4" fillId="0" borderId="21" xfId="49" applyFont="1" applyBorder="1" applyAlignment="1">
      <alignment vertical="center" wrapText="1"/>
      <protection/>
    </xf>
    <xf numFmtId="0" fontId="0" fillId="0" borderId="27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39" borderId="15" xfId="0" applyFont="1" applyFill="1" applyBorder="1" applyAlignment="1">
      <alignment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4" fontId="0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vertical="center"/>
    </xf>
    <xf numFmtId="0" fontId="4" fillId="0" borderId="25" xfId="49" applyFont="1" applyBorder="1" applyAlignment="1">
      <alignment vertical="center" wrapText="1"/>
      <protection/>
    </xf>
    <xf numFmtId="0" fontId="0" fillId="8" borderId="20" xfId="0" applyFill="1" applyBorder="1" applyAlignment="1">
      <alignment horizontal="left" vertical="center" wrapText="1"/>
    </xf>
    <xf numFmtId="0" fontId="0" fillId="0" borderId="18" xfId="0" applyFill="1" applyBorder="1" applyAlignment="1">
      <alignment/>
    </xf>
    <xf numFmtId="0" fontId="0" fillId="4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0" fontId="36" fillId="0" borderId="11" xfId="0" applyFont="1" applyBorder="1" applyAlignment="1">
      <alignment vertical="center" wrapText="1"/>
    </xf>
    <xf numFmtId="0" fontId="36" fillId="39" borderId="11" xfId="0" applyFont="1" applyFill="1" applyBorder="1" applyAlignment="1">
      <alignment vertical="center" wrapText="1"/>
    </xf>
    <xf numFmtId="4" fontId="36" fillId="0" borderId="11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horizontal="right" vertical="center" wrapText="1"/>
    </xf>
    <xf numFmtId="4" fontId="36" fillId="0" borderId="14" xfId="0" applyNumberFormat="1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13" xfId="49" applyFont="1" applyBorder="1" applyAlignment="1">
      <alignment horizontal="left" vertical="center" wrapText="1"/>
      <protection/>
    </xf>
    <xf numFmtId="0" fontId="4" fillId="0" borderId="8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/>
    </xf>
    <xf numFmtId="0" fontId="4" fillId="0" borderId="24" xfId="0" applyFont="1" applyFill="1" applyBorder="1" applyAlignment="1">
      <alignment horizontal="left" vertical="center" wrapText="1"/>
    </xf>
    <xf numFmtId="4" fontId="4" fillId="0" borderId="11" xfId="0" applyNumberFormat="1" applyFont="1" applyBorder="1" applyAlignment="1">
      <alignment vertical="center"/>
    </xf>
    <xf numFmtId="0" fontId="36" fillId="0" borderId="11" xfId="0" applyFont="1" applyBorder="1" applyAlignment="1">
      <alignment horizontal="center" vertical="center"/>
    </xf>
    <xf numFmtId="0" fontId="0" fillId="0" borderId="11" xfId="49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center" vertical="center"/>
    </xf>
    <xf numFmtId="4" fontId="52" fillId="0" borderId="28" xfId="0" applyNumberFormat="1" applyFont="1" applyBorder="1" applyAlignment="1">
      <alignment horizontal="right" vertical="center" wrapText="1"/>
    </xf>
    <xf numFmtId="4" fontId="0" fillId="0" borderId="13" xfId="0" applyNumberFormat="1" applyFill="1" applyBorder="1" applyAlignment="1">
      <alignment vertical="center"/>
    </xf>
    <xf numFmtId="4" fontId="0" fillId="0" borderId="17" xfId="0" applyNumberFormat="1" applyFill="1" applyBorder="1" applyAlignment="1">
      <alignment vertical="center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0" fillId="0" borderId="24" xfId="0" applyNumberFormat="1" applyBorder="1" applyAlignment="1">
      <alignment vertical="center"/>
    </xf>
    <xf numFmtId="0" fontId="0" fillId="0" borderId="0" xfId="51">
      <alignment/>
      <protection/>
    </xf>
    <xf numFmtId="0" fontId="53" fillId="0" borderId="0" xfId="51" applyFont="1" applyFill="1" applyBorder="1" applyAlignment="1">
      <alignment horizontal="left" vertical="center" wrapText="1"/>
      <protection/>
    </xf>
    <xf numFmtId="0" fontId="53" fillId="41" borderId="15" xfId="51" applyFont="1" applyFill="1" applyBorder="1" applyAlignment="1">
      <alignment horizontal="left" vertical="center" wrapText="1"/>
      <protection/>
    </xf>
    <xf numFmtId="0" fontId="4" fillId="0" borderId="29" xfId="51" applyFont="1" applyFill="1" applyBorder="1" applyAlignment="1">
      <alignment horizontal="right" vertical="center" wrapText="1"/>
      <protection/>
    </xf>
    <xf numFmtId="4" fontId="4" fillId="0" borderId="29" xfId="51" applyNumberFormat="1" applyFont="1" applyBorder="1" applyAlignment="1">
      <alignment horizontal="right" vertical="center"/>
      <protection/>
    </xf>
    <xf numFmtId="0" fontId="4" fillId="0" borderId="29" xfId="0" applyFont="1" applyFill="1" applyBorder="1" applyAlignment="1">
      <alignment horizontal="left" vertical="center" wrapText="1"/>
    </xf>
    <xf numFmtId="0" fontId="0" fillId="0" borderId="8" xfId="51" applyBorder="1">
      <alignment/>
      <protection/>
    </xf>
    <xf numFmtId="0" fontId="0" fillId="0" borderId="15" xfId="51" applyBorder="1">
      <alignment/>
      <protection/>
    </xf>
    <xf numFmtId="0" fontId="0" fillId="0" borderId="30" xfId="51" applyBorder="1">
      <alignment/>
      <protection/>
    </xf>
    <xf numFmtId="0" fontId="0" fillId="0" borderId="31" xfId="0" applyBorder="1" applyAlignment="1">
      <alignment vertical="center" wrapText="1"/>
    </xf>
    <xf numFmtId="0" fontId="4" fillId="0" borderId="32" xfId="51" applyFont="1" applyFill="1" applyBorder="1" applyAlignment="1">
      <alignment vertical="center" wrapText="1"/>
      <protection/>
    </xf>
    <xf numFmtId="0" fontId="0" fillId="0" borderId="33" xfId="51" applyFont="1" applyBorder="1" applyAlignment="1">
      <alignment vertical="center" wrapText="1"/>
      <protection/>
    </xf>
    <xf numFmtId="0" fontId="0" fillId="0" borderId="34" xfId="0" applyBorder="1" applyAlignment="1">
      <alignment vertical="center" wrapText="1"/>
    </xf>
    <xf numFmtId="0" fontId="0" fillId="39" borderId="0" xfId="51" applyFill="1">
      <alignment/>
      <protection/>
    </xf>
    <xf numFmtId="0" fontId="53" fillId="41" borderId="16" xfId="51" applyFont="1" applyFill="1" applyBorder="1" applyAlignment="1">
      <alignment horizontal="left" vertical="center" wrapText="1"/>
      <protection/>
    </xf>
    <xf numFmtId="4" fontId="4" fillId="0" borderId="35" xfId="51" applyNumberFormat="1" applyFont="1" applyBorder="1" applyAlignment="1">
      <alignment horizontal="right" vertical="center"/>
      <protection/>
    </xf>
    <xf numFmtId="0" fontId="4" fillId="0" borderId="36" xfId="51" applyFont="1" applyFill="1" applyBorder="1" applyAlignment="1">
      <alignment vertical="center" wrapText="1"/>
      <protection/>
    </xf>
    <xf numFmtId="0" fontId="4" fillId="0" borderId="35" xfId="0" applyFont="1" applyFill="1" applyBorder="1" applyAlignment="1">
      <alignment horizontal="left" vertical="center" wrapText="1"/>
    </xf>
    <xf numFmtId="0" fontId="4" fillId="0" borderId="35" xfId="51" applyFont="1" applyFill="1" applyBorder="1" applyAlignment="1">
      <alignment horizontal="right" vertical="center" wrapText="1"/>
      <protection/>
    </xf>
    <xf numFmtId="0" fontId="4" fillId="0" borderId="30" xfId="51" applyFont="1" applyFill="1" applyBorder="1" applyAlignment="1">
      <alignment vertical="center" wrapText="1"/>
      <protection/>
    </xf>
    <xf numFmtId="4" fontId="4" fillId="0" borderId="30" xfId="51" applyNumberFormat="1" applyFont="1" applyBorder="1" applyAlignment="1">
      <alignment horizontal="right" vertical="center" wrapText="1"/>
      <protection/>
    </xf>
    <xf numFmtId="0" fontId="4" fillId="0" borderId="8" xfId="51" applyFont="1" applyFill="1" applyBorder="1" applyAlignment="1">
      <alignment vertical="center" wrapText="1"/>
      <protection/>
    </xf>
    <xf numFmtId="4" fontId="4" fillId="0" borderId="8" xfId="51" applyNumberFormat="1" applyFont="1" applyBorder="1" applyAlignment="1">
      <alignment horizontal="right" vertical="center" wrapText="1"/>
      <protection/>
    </xf>
    <xf numFmtId="0" fontId="4" fillId="0" borderId="15" xfId="51" applyFont="1" applyFill="1" applyBorder="1" applyAlignment="1">
      <alignment horizontal="left" vertical="center" wrapText="1"/>
      <protection/>
    </xf>
    <xf numFmtId="4" fontId="4" fillId="0" borderId="15" xfId="51" applyNumberFormat="1" applyFont="1" applyFill="1" applyBorder="1" applyAlignment="1">
      <alignment horizontal="right" vertical="center" wrapText="1"/>
      <protection/>
    </xf>
    <xf numFmtId="4" fontId="4" fillId="0" borderId="30" xfId="51" applyNumberFormat="1" applyFont="1" applyFill="1" applyBorder="1" applyAlignment="1">
      <alignment horizontal="right" vertical="center" wrapText="1"/>
      <protection/>
    </xf>
    <xf numFmtId="4" fontId="4" fillId="0" borderId="8" xfId="51" applyNumberFormat="1" applyFont="1" applyFill="1" applyBorder="1" applyAlignment="1">
      <alignment horizontal="right" vertical="center" wrapText="1"/>
      <protection/>
    </xf>
    <xf numFmtId="0" fontId="4" fillId="0" borderId="15" xfId="51" applyFont="1" applyFill="1" applyBorder="1" applyAlignment="1">
      <alignment vertical="center" wrapText="1"/>
      <protection/>
    </xf>
    <xf numFmtId="0" fontId="4" fillId="0" borderId="15" xfId="51" applyFont="1" applyFill="1" applyBorder="1" applyAlignment="1">
      <alignment horizontal="right" vertical="center" wrapText="1"/>
      <protection/>
    </xf>
    <xf numFmtId="0" fontId="56" fillId="0" borderId="29" xfId="0" applyFont="1" applyBorder="1" applyAlignment="1">
      <alignment vertical="top" wrapText="1"/>
    </xf>
    <xf numFmtId="0" fontId="4" fillId="39" borderId="29" xfId="51" applyFont="1" applyFill="1" applyBorder="1" applyAlignment="1">
      <alignment horizontal="left" vertical="center" wrapText="1"/>
      <protection/>
    </xf>
    <xf numFmtId="0" fontId="4" fillId="39" borderId="29" xfId="51" applyFont="1" applyFill="1" applyBorder="1" applyAlignment="1">
      <alignment horizontal="right" vertical="center" wrapText="1"/>
      <protection/>
    </xf>
    <xf numFmtId="4" fontId="4" fillId="39" borderId="29" xfId="51" applyNumberFormat="1" applyFont="1" applyFill="1" applyBorder="1" applyAlignment="1">
      <alignment horizontal="right" vertical="center" wrapText="1"/>
      <protection/>
    </xf>
    <xf numFmtId="4" fontId="46" fillId="0" borderId="29" xfId="51" applyNumberFormat="1" applyFont="1" applyBorder="1" applyAlignment="1">
      <alignment horizontal="right" vertical="center"/>
      <protection/>
    </xf>
    <xf numFmtId="0" fontId="4" fillId="0" borderId="30" xfId="51" applyFont="1" applyBorder="1" applyAlignment="1">
      <alignment horizontal="left" vertical="center" wrapText="1"/>
      <protection/>
    </xf>
    <xf numFmtId="0" fontId="4" fillId="0" borderId="30" xfId="51" applyFont="1" applyFill="1" applyBorder="1" applyAlignment="1">
      <alignment horizontal="right" vertical="center" wrapText="1"/>
      <protection/>
    </xf>
    <xf numFmtId="4" fontId="4" fillId="0" borderId="30" xfId="51" applyNumberFormat="1" applyFont="1" applyBorder="1" applyAlignment="1">
      <alignment horizontal="right" vertical="center"/>
      <protection/>
    </xf>
    <xf numFmtId="0" fontId="4" fillId="0" borderId="15" xfId="51" applyFont="1" applyBorder="1" applyAlignment="1">
      <alignment horizontal="left" vertical="center" wrapText="1"/>
      <protection/>
    </xf>
    <xf numFmtId="4" fontId="4" fillId="0" borderId="15" xfId="51" applyNumberFormat="1" applyFont="1" applyBorder="1" applyAlignment="1">
      <alignment horizontal="right" vertical="center"/>
      <protection/>
    </xf>
    <xf numFmtId="0" fontId="4" fillId="0" borderId="29" xfId="51" applyFont="1" applyBorder="1" applyAlignment="1">
      <alignment vertical="center" wrapText="1"/>
      <protection/>
    </xf>
    <xf numFmtId="0" fontId="4" fillId="0" borderId="29" xfId="51" applyFont="1" applyBorder="1" applyAlignment="1">
      <alignment horizontal="right" vertical="center" wrapText="1"/>
      <protection/>
    </xf>
    <xf numFmtId="0" fontId="4" fillId="0" borderId="29" xfId="51" applyFont="1" applyFill="1" applyBorder="1" applyAlignment="1">
      <alignment horizontal="left" vertical="center" wrapText="1"/>
      <protection/>
    </xf>
    <xf numFmtId="4" fontId="4" fillId="0" borderId="29" xfId="51" applyNumberFormat="1" applyFont="1" applyFill="1" applyBorder="1" applyAlignment="1">
      <alignment horizontal="right" vertical="center" wrapText="1"/>
      <protection/>
    </xf>
    <xf numFmtId="4" fontId="4" fillId="0" borderId="29" xfId="51" applyNumberFormat="1" applyFont="1" applyFill="1" applyBorder="1" applyAlignment="1">
      <alignment horizontal="right" vertical="center"/>
      <protection/>
    </xf>
    <xf numFmtId="4" fontId="4" fillId="39" borderId="30" xfId="51" applyNumberFormat="1" applyFont="1" applyFill="1" applyBorder="1" applyAlignment="1">
      <alignment horizontal="right" vertical="center"/>
      <protection/>
    </xf>
    <xf numFmtId="0" fontId="4" fillId="39" borderId="11" xfId="0" applyFont="1" applyFill="1" applyBorder="1" applyAlignment="1">
      <alignment horizontal="left" vertical="center" wrapText="1"/>
    </xf>
    <xf numFmtId="0" fontId="57" fillId="0" borderId="8" xfId="0" applyFont="1" applyBorder="1" applyAlignment="1">
      <alignment vertical="top" wrapText="1"/>
    </xf>
    <xf numFmtId="0" fontId="4" fillId="39" borderId="11" xfId="51" applyFont="1" applyFill="1" applyBorder="1" applyAlignment="1">
      <alignment horizontal="right" vertical="center" wrapText="1"/>
      <protection/>
    </xf>
    <xf numFmtId="0" fontId="4" fillId="39" borderId="35" xfId="0" applyFont="1" applyFill="1" applyBorder="1" applyAlignment="1">
      <alignment horizontal="left" vertical="center" wrapText="1"/>
    </xf>
    <xf numFmtId="0" fontId="4" fillId="39" borderId="35" xfId="51" applyFont="1" applyFill="1" applyBorder="1" applyAlignment="1">
      <alignment horizontal="right" vertical="center" wrapText="1"/>
      <protection/>
    </xf>
    <xf numFmtId="4" fontId="4" fillId="39" borderId="35" xfId="51" applyNumberFormat="1" applyFont="1" applyFill="1" applyBorder="1" applyAlignment="1">
      <alignment horizontal="right" vertical="center"/>
      <protection/>
    </xf>
    <xf numFmtId="0" fontId="4" fillId="39" borderId="37" xfId="51" applyFont="1" applyFill="1" applyBorder="1" applyAlignment="1">
      <alignment vertical="center" wrapText="1"/>
      <protection/>
    </xf>
    <xf numFmtId="0" fontId="57" fillId="0" borderId="30" xfId="0" applyFont="1" applyBorder="1" applyAlignment="1">
      <alignment vertical="center" wrapText="1"/>
    </xf>
    <xf numFmtId="0" fontId="4" fillId="39" borderId="37" xfId="51" applyFont="1" applyFill="1" applyBorder="1" applyAlignment="1">
      <alignment horizontal="right" vertical="center" wrapText="1"/>
      <protection/>
    </xf>
    <xf numFmtId="4" fontId="4" fillId="39" borderId="37" xfId="51" applyNumberFormat="1" applyFont="1" applyFill="1" applyBorder="1" applyAlignment="1">
      <alignment horizontal="right" vertical="center"/>
      <protection/>
    </xf>
    <xf numFmtId="0" fontId="4" fillId="39" borderId="8" xfId="51" applyFont="1" applyFill="1" applyBorder="1" applyAlignment="1">
      <alignment vertical="center" wrapText="1"/>
      <protection/>
    </xf>
    <xf numFmtId="0" fontId="4" fillId="39" borderId="8" xfId="51" applyFont="1" applyFill="1" applyBorder="1" applyAlignment="1">
      <alignment horizontal="right" vertical="center" wrapText="1"/>
      <protection/>
    </xf>
    <xf numFmtId="4" fontId="4" fillId="39" borderId="8" xfId="51" applyNumberFormat="1" applyFont="1" applyFill="1" applyBorder="1" applyAlignment="1">
      <alignment horizontal="right" vertical="center"/>
      <protection/>
    </xf>
    <xf numFmtId="0" fontId="4" fillId="39" borderId="15" xfId="51" applyFont="1" applyFill="1" applyBorder="1" applyAlignment="1">
      <alignment vertical="center" wrapText="1"/>
      <protection/>
    </xf>
    <xf numFmtId="0" fontId="4" fillId="39" borderId="15" xfId="51" applyFont="1" applyFill="1" applyBorder="1" applyAlignment="1">
      <alignment horizontal="right" vertical="center" wrapText="1"/>
      <protection/>
    </xf>
    <xf numFmtId="4" fontId="4" fillId="39" borderId="15" xfId="51" applyNumberFormat="1" applyFont="1" applyFill="1" applyBorder="1" applyAlignment="1">
      <alignment horizontal="right" vertical="center"/>
      <protection/>
    </xf>
    <xf numFmtId="0" fontId="57" fillId="0" borderId="29" xfId="0" applyFont="1" applyFill="1" applyBorder="1" applyAlignment="1">
      <alignment vertical="center" wrapText="1"/>
    </xf>
    <xf numFmtId="0" fontId="0" fillId="0" borderId="38" xfId="51" applyFont="1" applyBorder="1" applyAlignment="1">
      <alignment horizontal="center" vertical="center"/>
      <protection/>
    </xf>
    <xf numFmtId="0" fontId="0" fillId="39" borderId="30" xfId="0" applyFill="1" applyBorder="1" applyAlignment="1">
      <alignment vertical="center" wrapText="1"/>
    </xf>
    <xf numFmtId="164" fontId="0" fillId="39" borderId="30" xfId="0" applyNumberFormat="1" applyFill="1" applyBorder="1" applyAlignment="1">
      <alignment vertical="center"/>
    </xf>
    <xf numFmtId="0" fontId="4" fillId="39" borderId="30" xfId="51" applyFont="1" applyFill="1" applyBorder="1" applyAlignment="1">
      <alignment horizontal="right" vertical="center" wrapText="1"/>
      <protection/>
    </xf>
    <xf numFmtId="0" fontId="0" fillId="39" borderId="8" xfId="0" applyFill="1" applyBorder="1" applyAlignment="1">
      <alignment vertical="center" wrapText="1"/>
    </xf>
    <xf numFmtId="164" fontId="0" fillId="39" borderId="8" xfId="0" applyNumberFormat="1" applyFill="1" applyBorder="1" applyAlignment="1">
      <alignment vertical="center"/>
    </xf>
    <xf numFmtId="0" fontId="4" fillId="0" borderId="30" xfId="51" applyFont="1" applyBorder="1" applyAlignment="1">
      <alignment vertical="center" wrapText="1"/>
      <protection/>
    </xf>
    <xf numFmtId="0" fontId="4" fillId="0" borderId="30" xfId="51" applyFont="1" applyBorder="1" applyAlignment="1">
      <alignment horizontal="right" vertical="center" wrapText="1"/>
      <protection/>
    </xf>
    <xf numFmtId="0" fontId="4" fillId="0" borderId="12" xfId="51" applyFont="1" applyBorder="1" applyAlignment="1">
      <alignment vertical="center" wrapText="1"/>
      <protection/>
    </xf>
    <xf numFmtId="0" fontId="4" fillId="0" borderId="12" xfId="51" applyFont="1" applyBorder="1" applyAlignment="1">
      <alignment horizontal="right" vertical="center" wrapText="1"/>
      <protection/>
    </xf>
    <xf numFmtId="4" fontId="4" fillId="0" borderId="12" xfId="51" applyNumberFormat="1" applyFont="1" applyBorder="1" applyAlignment="1">
      <alignment horizontal="right" vertical="center"/>
      <protection/>
    </xf>
    <xf numFmtId="0" fontId="4" fillId="0" borderId="8" xfId="51" applyFont="1" applyBorder="1" applyAlignment="1">
      <alignment vertical="center" wrapText="1"/>
      <protection/>
    </xf>
    <xf numFmtId="0" fontId="4" fillId="0" borderId="8" xfId="51" applyFont="1" applyBorder="1" applyAlignment="1">
      <alignment horizontal="right" vertical="center" wrapText="1"/>
      <protection/>
    </xf>
    <xf numFmtId="4" fontId="4" fillId="0" borderId="8" xfId="51" applyNumberFormat="1" applyFont="1" applyFill="1" applyBorder="1" applyAlignment="1">
      <alignment horizontal="right" vertical="center"/>
      <protection/>
    </xf>
    <xf numFmtId="4" fontId="4" fillId="0" borderId="15" xfId="51" applyNumberFormat="1" applyFont="1" applyFill="1" applyBorder="1" applyAlignment="1">
      <alignment horizontal="right" vertical="center"/>
      <protection/>
    </xf>
    <xf numFmtId="14" fontId="57" fillId="0" borderId="30" xfId="46" applyNumberFormat="1" applyFont="1" applyFill="1" applyBorder="1" applyAlignment="1">
      <alignment horizontal="left" vertical="top" wrapText="1"/>
      <protection/>
    </xf>
    <xf numFmtId="0" fontId="4" fillId="39" borderId="15" xfId="51" applyFont="1" applyFill="1" applyBorder="1" applyAlignment="1">
      <alignment horizontal="left" vertical="center" wrapText="1"/>
      <protection/>
    </xf>
    <xf numFmtId="14" fontId="57" fillId="0" borderId="15" xfId="46" applyNumberFormat="1" applyFont="1" applyFill="1" applyBorder="1" applyAlignment="1">
      <alignment horizontal="left" vertical="top" wrapText="1"/>
      <protection/>
    </xf>
    <xf numFmtId="0" fontId="4" fillId="39" borderId="8" xfId="0" applyFont="1" applyFill="1" applyBorder="1" applyAlignment="1">
      <alignment horizontal="left" vertical="center" wrapText="1"/>
    </xf>
    <xf numFmtId="0" fontId="4" fillId="39" borderId="30" xfId="0" applyFont="1" applyFill="1" applyBorder="1" applyAlignment="1">
      <alignment horizontal="left" vertical="center" wrapText="1"/>
    </xf>
    <xf numFmtId="4" fontId="4" fillId="0" borderId="30" xfId="51" applyNumberFormat="1" applyFont="1" applyFill="1" applyBorder="1" applyAlignment="1">
      <alignment horizontal="right" vertical="center"/>
      <protection/>
    </xf>
    <xf numFmtId="0" fontId="0" fillId="0" borderId="39" xfId="51" applyFont="1" applyBorder="1" applyAlignment="1">
      <alignment horizontal="center" vertical="center"/>
      <protection/>
    </xf>
    <xf numFmtId="0" fontId="4" fillId="0" borderId="8" xfId="51" applyFont="1" applyFill="1" applyBorder="1" applyAlignment="1">
      <alignment horizontal="right" vertical="center" wrapText="1"/>
      <protection/>
    </xf>
    <xf numFmtId="0" fontId="0" fillId="0" borderId="24" xfId="51" applyFont="1" applyBorder="1" applyAlignment="1">
      <alignment horizontal="center" vertical="center"/>
      <protection/>
    </xf>
    <xf numFmtId="0" fontId="4" fillId="39" borderId="15" xfId="0" applyFont="1" applyFill="1" applyBorder="1" applyAlignment="1">
      <alignment horizontal="left" vertical="center" wrapText="1"/>
    </xf>
    <xf numFmtId="0" fontId="0" fillId="0" borderId="39" xfId="51" applyFont="1" applyBorder="1" applyAlignment="1">
      <alignment horizontal="center"/>
      <protection/>
    </xf>
    <xf numFmtId="0" fontId="0" fillId="0" borderId="24" xfId="51" applyFont="1" applyBorder="1" applyAlignment="1">
      <alignment horizontal="center"/>
      <protection/>
    </xf>
    <xf numFmtId="0" fontId="0" fillId="0" borderId="20" xfId="51" applyFont="1" applyBorder="1" applyAlignment="1">
      <alignment horizontal="center"/>
      <protection/>
    </xf>
    <xf numFmtId="0" fontId="0" fillId="39" borderId="32" xfId="51" applyFont="1" applyFill="1" applyBorder="1" applyAlignment="1">
      <alignment vertical="center" wrapText="1"/>
      <protection/>
    </xf>
    <xf numFmtId="0" fontId="0" fillId="39" borderId="29" xfId="51" applyFont="1" applyFill="1" applyBorder="1" applyAlignment="1">
      <alignment vertical="center" wrapText="1"/>
      <protection/>
    </xf>
    <xf numFmtId="0" fontId="0" fillId="0" borderId="40" xfId="51" applyFont="1" applyBorder="1" applyAlignment="1">
      <alignment horizontal="center" vertical="center"/>
      <protection/>
    </xf>
    <xf numFmtId="0" fontId="0" fillId="39" borderId="33" xfId="51" applyFont="1" applyFill="1" applyBorder="1" applyAlignment="1">
      <alignment horizontal="left" vertical="center" wrapText="1"/>
      <protection/>
    </xf>
    <xf numFmtId="0" fontId="0" fillId="39" borderId="31" xfId="51" applyFont="1" applyFill="1" applyBorder="1" applyAlignment="1">
      <alignment horizontal="left" vertical="center" wrapText="1"/>
      <protection/>
    </xf>
    <xf numFmtId="0" fontId="0" fillId="39" borderId="41" xfId="51" applyFont="1" applyFill="1" applyBorder="1" applyAlignment="1">
      <alignment vertical="center" wrapText="1"/>
      <protection/>
    </xf>
    <xf numFmtId="0" fontId="0" fillId="39" borderId="30" xfId="51" applyFont="1" applyFill="1" applyBorder="1" applyAlignment="1">
      <alignment vertical="center" wrapText="1"/>
      <protection/>
    </xf>
    <xf numFmtId="0" fontId="0" fillId="39" borderId="30" xfId="51" applyFont="1" applyFill="1" applyBorder="1" applyAlignment="1">
      <alignment horizontal="right" vertical="center" wrapText="1"/>
      <protection/>
    </xf>
    <xf numFmtId="0" fontId="0" fillId="0" borderId="42" xfId="51" applyFont="1" applyBorder="1" applyAlignment="1">
      <alignment horizontal="center" vertical="center"/>
      <protection/>
    </xf>
    <xf numFmtId="0" fontId="0" fillId="0" borderId="43" xfId="51" applyFont="1" applyBorder="1" applyAlignment="1">
      <alignment horizontal="center" vertical="center"/>
      <protection/>
    </xf>
    <xf numFmtId="0" fontId="0" fillId="0" borderId="39" xfId="51" applyFont="1" applyBorder="1" applyAlignment="1">
      <alignment horizontal="center" vertical="center"/>
      <protection/>
    </xf>
    <xf numFmtId="0" fontId="0" fillId="0" borderId="24" xfId="51" applyFont="1" applyBorder="1" applyAlignment="1">
      <alignment horizontal="center" vertical="center"/>
      <protection/>
    </xf>
    <xf numFmtId="0" fontId="0" fillId="0" borderId="20" xfId="51" applyFont="1" applyBorder="1" applyAlignment="1">
      <alignment horizontal="center" vertical="center"/>
      <protection/>
    </xf>
    <xf numFmtId="0" fontId="0" fillId="0" borderId="39" xfId="51" applyFont="1" applyBorder="1" applyAlignment="1">
      <alignment horizontal="center"/>
      <protection/>
    </xf>
    <xf numFmtId="0" fontId="0" fillId="0" borderId="24" xfId="51" applyFont="1" applyBorder="1" applyAlignment="1">
      <alignment horizontal="center"/>
      <protection/>
    </xf>
    <xf numFmtId="0" fontId="0" fillId="0" borderId="39" xfId="51" applyFont="1" applyBorder="1" applyAlignment="1">
      <alignment horizontal="center" vertical="center"/>
      <protection/>
    </xf>
    <xf numFmtId="0" fontId="0" fillId="0" borderId="40" xfId="51" applyFont="1" applyBorder="1" applyAlignment="1">
      <alignment horizontal="center"/>
      <protection/>
    </xf>
    <xf numFmtId="0" fontId="0" fillId="39" borderId="32" xfId="51" applyFont="1" applyFill="1" applyBorder="1" applyAlignment="1">
      <alignment vertical="center" wrapText="1"/>
      <protection/>
    </xf>
    <xf numFmtId="0" fontId="0" fillId="0" borderId="41" xfId="51" applyFont="1" applyBorder="1" applyAlignment="1">
      <alignment vertical="center" wrapText="1"/>
      <protection/>
    </xf>
    <xf numFmtId="0" fontId="0" fillId="0" borderId="44" xfId="51" applyBorder="1">
      <alignment/>
      <protection/>
    </xf>
    <xf numFmtId="0" fontId="57" fillId="0" borderId="15" xfId="0" applyFont="1" applyBorder="1" applyAlignment="1">
      <alignment vertical="top" wrapText="1"/>
    </xf>
    <xf numFmtId="0" fontId="4" fillId="0" borderId="35" xfId="51" applyFont="1" applyBorder="1" applyAlignment="1">
      <alignment horizontal="left" vertical="center" wrapText="1"/>
      <protection/>
    </xf>
    <xf numFmtId="4" fontId="4" fillId="0" borderId="35" xfId="51" applyNumberFormat="1" applyFont="1" applyBorder="1" applyAlignment="1">
      <alignment horizontal="right" vertical="center" wrapText="1"/>
      <protection/>
    </xf>
    <xf numFmtId="0" fontId="0" fillId="0" borderId="45" xfId="51" applyFont="1" applyBorder="1" applyAlignment="1">
      <alignment horizontal="center" vertical="center"/>
      <protection/>
    </xf>
    <xf numFmtId="0" fontId="4" fillId="0" borderId="18" xfId="51" applyFont="1" applyFill="1" applyBorder="1" applyAlignment="1">
      <alignment horizontal="left" vertical="center" wrapText="1"/>
      <protection/>
    </xf>
    <xf numFmtId="4" fontId="4" fillId="0" borderId="15" xfId="51" applyNumberFormat="1" applyFont="1" applyBorder="1" applyAlignment="1">
      <alignment horizontal="right" vertical="center" wrapText="1"/>
      <protection/>
    </xf>
    <xf numFmtId="0" fontId="0" fillId="13" borderId="46" xfId="51" applyFill="1" applyBorder="1" applyAlignment="1">
      <alignment horizontal="center" vertical="center"/>
      <protection/>
    </xf>
    <xf numFmtId="0" fontId="0" fillId="13" borderId="47" xfId="51" applyFont="1" applyFill="1" applyBorder="1" applyAlignment="1">
      <alignment horizontal="center" vertical="center"/>
      <protection/>
    </xf>
    <xf numFmtId="0" fontId="0" fillId="13" borderId="48" xfId="51" applyFont="1" applyFill="1" applyBorder="1" applyAlignment="1">
      <alignment horizontal="center" vertical="center"/>
      <protection/>
    </xf>
    <xf numFmtId="0" fontId="4" fillId="39" borderId="30" xfId="51" applyFont="1" applyFill="1" applyBorder="1" applyAlignment="1">
      <alignment horizontal="left" vertical="center" wrapText="1"/>
      <protection/>
    </xf>
    <xf numFmtId="0" fontId="53" fillId="41" borderId="8" xfId="51" applyFont="1" applyFill="1" applyBorder="1" applyAlignment="1">
      <alignment horizontal="center" vertical="center" wrapText="1"/>
      <protection/>
    </xf>
    <xf numFmtId="0" fontId="0" fillId="0" borderId="8" xfId="0" applyFont="1" applyFill="1" applyBorder="1" applyAlignment="1">
      <alignment horizontal="left" vertical="center" wrapText="1"/>
    </xf>
    <xf numFmtId="0" fontId="4" fillId="0" borderId="8" xfId="51" applyFont="1" applyFill="1" applyBorder="1" applyAlignment="1">
      <alignment horizontal="center" vertical="center"/>
      <protection/>
    </xf>
    <xf numFmtId="4" fontId="4" fillId="0" borderId="8" xfId="51" applyNumberFormat="1" applyFont="1" applyBorder="1" applyAlignment="1">
      <alignment horizontal="right" vertical="center"/>
      <protection/>
    </xf>
    <xf numFmtId="0" fontId="0" fillId="0" borderId="8" xfId="51" applyFont="1" applyBorder="1" applyAlignment="1">
      <alignment vertical="top" wrapText="1"/>
      <protection/>
    </xf>
    <xf numFmtId="0" fontId="0" fillId="0" borderId="24" xfId="51" applyFont="1" applyBorder="1" applyAlignment="1">
      <alignment horizontal="center" vertical="center" wrapText="1"/>
      <protection/>
    </xf>
    <xf numFmtId="0" fontId="0" fillId="0" borderId="8" xfId="0" applyFont="1" applyFill="1" applyBorder="1" applyAlignment="1">
      <alignment horizontal="center" vertical="center" wrapText="1"/>
    </xf>
    <xf numFmtId="0" fontId="0" fillId="42" borderId="0" xfId="51" applyFill="1">
      <alignment/>
      <protection/>
    </xf>
    <xf numFmtId="0" fontId="0" fillId="0" borderId="8" xfId="51" applyFont="1" applyBorder="1" applyAlignment="1">
      <alignment horizontal="left" vertical="center" wrapText="1"/>
      <protection/>
    </xf>
    <xf numFmtId="0" fontId="4" fillId="0" borderId="8" xfId="51" applyFont="1" applyBorder="1" applyAlignment="1">
      <alignment horizontal="left" vertical="center" wrapText="1"/>
      <protection/>
    </xf>
    <xf numFmtId="0" fontId="4" fillId="0" borderId="8" xfId="51" applyFont="1" applyBorder="1" applyAlignment="1">
      <alignment horizontal="center" vertical="center"/>
      <protection/>
    </xf>
    <xf numFmtId="0" fontId="0" fillId="0" borderId="24" xfId="51" applyFont="1" applyBorder="1" applyAlignment="1">
      <alignment horizontal="center" vertical="center"/>
      <protection/>
    </xf>
    <xf numFmtId="0" fontId="4" fillId="0" borderId="8" xfId="51" applyFont="1" applyFill="1" applyBorder="1" applyAlignment="1">
      <alignment horizontal="center" vertical="center" wrapText="1"/>
      <protection/>
    </xf>
    <xf numFmtId="0" fontId="4" fillId="0" borderId="8" xfId="51" applyFont="1" applyFill="1" applyBorder="1" applyAlignment="1">
      <alignment horizontal="left" vertical="center" wrapText="1"/>
      <protection/>
    </xf>
    <xf numFmtId="0" fontId="0" fillId="0" borderId="8" xfId="51" applyFont="1" applyBorder="1" applyAlignment="1">
      <alignment horizontal="left" vertical="top" wrapText="1"/>
      <protection/>
    </xf>
    <xf numFmtId="0" fontId="4" fillId="43" borderId="8" xfId="51" applyFont="1" applyFill="1" applyBorder="1" applyAlignment="1">
      <alignment horizontal="center" vertical="center"/>
      <protection/>
    </xf>
    <xf numFmtId="0" fontId="0" fillId="0" borderId="8" xfId="51" applyFont="1" applyFill="1" applyBorder="1" applyAlignment="1">
      <alignment horizontal="left" vertical="top" wrapText="1"/>
      <protection/>
    </xf>
    <xf numFmtId="0" fontId="0" fillId="0" borderId="24" xfId="51" applyFont="1" applyFill="1" applyBorder="1" applyAlignment="1">
      <alignment horizontal="center" vertical="center"/>
      <protection/>
    </xf>
    <xf numFmtId="0" fontId="4" fillId="39" borderId="8" xfId="51" applyFont="1" applyFill="1" applyBorder="1" applyAlignment="1">
      <alignment horizontal="center" vertical="center"/>
      <protection/>
    </xf>
    <xf numFmtId="4" fontId="4" fillId="39" borderId="8" xfId="51" applyNumberFormat="1" applyFont="1" applyFill="1" applyBorder="1" applyAlignment="1">
      <alignment horizontal="right" vertical="center" wrapText="1"/>
      <protection/>
    </xf>
    <xf numFmtId="4" fontId="4" fillId="39" borderId="11" xfId="51" applyNumberFormat="1" applyFont="1" applyFill="1" applyBorder="1" applyAlignment="1">
      <alignment horizontal="right" vertical="center"/>
      <protection/>
    </xf>
    <xf numFmtId="0" fontId="4" fillId="39" borderId="8" xfId="51" applyFont="1" applyFill="1" applyBorder="1" applyAlignment="1">
      <alignment horizontal="left" vertical="center" wrapText="1"/>
      <protection/>
    </xf>
    <xf numFmtId="0" fontId="0" fillId="0" borderId="24" xfId="51" applyBorder="1" applyAlignment="1">
      <alignment horizontal="center" vertical="center"/>
      <protection/>
    </xf>
    <xf numFmtId="0" fontId="0" fillId="0" borderId="8" xfId="51" applyFont="1" applyBorder="1" applyAlignment="1">
      <alignment vertical="center"/>
      <protection/>
    </xf>
    <xf numFmtId="4" fontId="4" fillId="0" borderId="8" xfId="51" applyNumberFormat="1" applyFont="1" applyBorder="1" applyAlignment="1">
      <alignment vertical="center"/>
      <protection/>
    </xf>
    <xf numFmtId="0" fontId="4" fillId="0" borderId="8" xfId="51" applyFont="1" applyFill="1" applyBorder="1" applyAlignment="1">
      <alignment vertical="center"/>
      <protection/>
    </xf>
    <xf numFmtId="4" fontId="4" fillId="0" borderId="8" xfId="51" applyNumberFormat="1" applyFont="1" applyFill="1" applyBorder="1" applyAlignment="1">
      <alignment vertical="center"/>
      <protection/>
    </xf>
    <xf numFmtId="0" fontId="4" fillId="43" borderId="8" xfId="51" applyFont="1" applyFill="1" applyBorder="1" applyAlignment="1">
      <alignment vertical="center"/>
      <protection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51" applyFont="1" applyBorder="1" applyAlignment="1">
      <alignment horizontal="right" vertical="center"/>
      <protection/>
    </xf>
    <xf numFmtId="0" fontId="0" fillId="0" borderId="8" xfId="51" applyFont="1" applyBorder="1" applyAlignment="1">
      <alignment vertical="center" wrapText="1"/>
      <protection/>
    </xf>
    <xf numFmtId="0" fontId="4" fillId="43" borderId="8" xfId="51" applyFont="1" applyFill="1" applyBorder="1" applyAlignment="1">
      <alignment horizontal="right" vertical="center"/>
      <protection/>
    </xf>
    <xf numFmtId="4" fontId="4" fillId="0" borderId="8" xfId="0" applyNumberFormat="1" applyFont="1" applyFill="1" applyBorder="1" applyAlignment="1">
      <alignment horizontal="right" vertical="center" wrapText="1"/>
    </xf>
    <xf numFmtId="0" fontId="0" fillId="0" borderId="8" xfId="51" applyFont="1" applyFill="1" applyBorder="1" applyAlignment="1">
      <alignment vertical="top" wrapText="1"/>
      <protection/>
    </xf>
    <xf numFmtId="0" fontId="4" fillId="0" borderId="8" xfId="51" applyFont="1" applyFill="1" applyBorder="1" applyAlignment="1">
      <alignment horizontal="right" vertical="center"/>
      <protection/>
    </xf>
    <xf numFmtId="0" fontId="0" fillId="0" borderId="11" xfId="51" applyFont="1" applyBorder="1" applyAlignment="1">
      <alignment horizontal="left" vertical="center"/>
      <protection/>
    </xf>
    <xf numFmtId="0" fontId="0" fillId="0" borderId="11" xfId="51" applyFont="1" applyBorder="1" applyAlignment="1">
      <alignment horizontal="left" wrapText="1"/>
      <protection/>
    </xf>
    <xf numFmtId="0" fontId="0" fillId="0" borderId="11" xfId="51" applyFont="1" applyBorder="1" applyAlignment="1">
      <alignment horizontal="left" vertical="center" wrapText="1"/>
      <protection/>
    </xf>
    <xf numFmtId="0" fontId="0" fillId="0" borderId="11" xfId="51" applyFont="1" applyBorder="1" applyAlignment="1">
      <alignment vertical="center" wrapText="1"/>
      <protection/>
    </xf>
    <xf numFmtId="0" fontId="0" fillId="0" borderId="11" xfId="51" applyBorder="1" applyAlignment="1">
      <alignment vertical="center" wrapText="1"/>
      <protection/>
    </xf>
    <xf numFmtId="4" fontId="0" fillId="0" borderId="11" xfId="51" applyNumberFormat="1" applyBorder="1" applyAlignment="1">
      <alignment vertical="center" wrapText="1"/>
      <protection/>
    </xf>
    <xf numFmtId="0" fontId="0" fillId="0" borderId="11" xfId="51" applyFont="1" applyBorder="1" applyAlignment="1">
      <alignment vertical="top" wrapText="1"/>
      <protection/>
    </xf>
    <xf numFmtId="0" fontId="0" fillId="0" borderId="22" xfId="51" applyFont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51" applyFont="1" applyBorder="1" applyAlignment="1">
      <alignment horizontal="left" vertical="center"/>
      <protection/>
    </xf>
    <xf numFmtId="0" fontId="0" fillId="0" borderId="15" xfId="51" applyBorder="1" applyAlignment="1">
      <alignment horizontal="center" vertical="center"/>
      <protection/>
    </xf>
    <xf numFmtId="4" fontId="0" fillId="0" borderId="15" xfId="51" applyNumberFormat="1" applyFont="1" applyBorder="1" applyAlignment="1">
      <alignment horizontal="right" vertical="center"/>
      <protection/>
    </xf>
    <xf numFmtId="4" fontId="0" fillId="0" borderId="15" xfId="51" applyNumberFormat="1" applyFont="1" applyBorder="1" applyAlignment="1">
      <alignment horizontal="right" vertical="center" wrapText="1"/>
      <protection/>
    </xf>
    <xf numFmtId="0" fontId="0" fillId="0" borderId="15" xfId="51" applyFont="1" applyBorder="1" applyAlignment="1">
      <alignment horizontal="left" vertical="top" wrapText="1"/>
      <protection/>
    </xf>
    <xf numFmtId="0" fontId="0" fillId="0" borderId="49" xfId="51" applyFont="1" applyBorder="1" applyAlignment="1">
      <alignment horizontal="center" vertical="center"/>
      <protection/>
    </xf>
    <xf numFmtId="0" fontId="0" fillId="0" borderId="0" xfId="51" applyAlignment="1">
      <alignment horizontal="left"/>
      <protection/>
    </xf>
    <xf numFmtId="0" fontId="0" fillId="0" borderId="0" xfId="51" applyBorder="1" applyAlignment="1">
      <alignment horizontal="left"/>
      <protection/>
    </xf>
    <xf numFmtId="0" fontId="4" fillId="0" borderId="0" xfId="0" applyFont="1" applyFill="1" applyBorder="1" applyAlignment="1">
      <alignment horizontal="left" vertical="center" wrapText="1"/>
    </xf>
    <xf numFmtId="0" fontId="0" fillId="0" borderId="30" xfId="51" applyFont="1" applyFill="1" applyBorder="1" applyAlignment="1">
      <alignment horizontal="left" vertical="center"/>
      <protection/>
    </xf>
    <xf numFmtId="0" fontId="0" fillId="39" borderId="30" xfId="51" applyFont="1" applyFill="1" applyBorder="1">
      <alignment/>
      <protection/>
    </xf>
    <xf numFmtId="0" fontId="0" fillId="39" borderId="8" xfId="51" applyFont="1" applyFill="1" applyBorder="1" applyAlignment="1">
      <alignment wrapText="1"/>
      <protection/>
    </xf>
    <xf numFmtId="0" fontId="0" fillId="0" borderId="42" xfId="51" applyFont="1" applyBorder="1" applyAlignment="1">
      <alignment horizontal="center"/>
      <protection/>
    </xf>
    <xf numFmtId="0" fontId="0" fillId="0" borderId="43" xfId="51" applyFont="1" applyBorder="1" applyAlignment="1">
      <alignment horizontal="center"/>
      <protection/>
    </xf>
    <xf numFmtId="0" fontId="0" fillId="0" borderId="50" xfId="51" applyFont="1" applyBorder="1" applyAlignment="1">
      <alignment horizontal="center"/>
      <protection/>
    </xf>
    <xf numFmtId="0" fontId="0" fillId="0" borderId="50" xfId="51" applyFont="1" applyBorder="1" applyAlignment="1">
      <alignment horizontal="center" vertical="center"/>
      <protection/>
    </xf>
    <xf numFmtId="0" fontId="0" fillId="0" borderId="20" xfId="51" applyFont="1" applyBorder="1">
      <alignment/>
      <protection/>
    </xf>
    <xf numFmtId="0" fontId="0" fillId="0" borderId="20" xfId="51" applyFont="1" applyBorder="1" applyAlignment="1">
      <alignment horizontal="center" vertical="center"/>
      <protection/>
    </xf>
    <xf numFmtId="0" fontId="0" fillId="0" borderId="42" xfId="51" applyFont="1" applyBorder="1" applyAlignment="1">
      <alignment horizontal="center" vertical="center"/>
      <protection/>
    </xf>
    <xf numFmtId="0" fontId="0" fillId="0" borderId="40" xfId="51" applyFont="1" applyBorder="1" applyAlignment="1">
      <alignment horizontal="center" vertical="center"/>
      <protection/>
    </xf>
    <xf numFmtId="0" fontId="0" fillId="39" borderId="30" xfId="51" applyFont="1" applyFill="1" applyBorder="1" applyAlignment="1">
      <alignment vertical="center" wrapText="1"/>
      <protection/>
    </xf>
    <xf numFmtId="0" fontId="0" fillId="39" borderId="15" xfId="51" applyFont="1" applyFill="1" applyBorder="1" applyAlignment="1">
      <alignment wrapText="1"/>
      <protection/>
    </xf>
    <xf numFmtId="0" fontId="0" fillId="0" borderId="35" xfId="51" applyFont="1" applyBorder="1">
      <alignment/>
      <protection/>
    </xf>
    <xf numFmtId="0" fontId="0" fillId="0" borderId="51" xfId="51" applyFont="1" applyBorder="1">
      <alignment/>
      <protection/>
    </xf>
    <xf numFmtId="0" fontId="0" fillId="0" borderId="29" xfId="51" applyFont="1" applyBorder="1">
      <alignment/>
      <protection/>
    </xf>
    <xf numFmtId="0" fontId="0" fillId="0" borderId="38" xfId="51" applyFont="1" applyBorder="1">
      <alignment/>
      <protection/>
    </xf>
    <xf numFmtId="0" fontId="0" fillId="0" borderId="30" xfId="51" applyFont="1" applyBorder="1">
      <alignment/>
      <protection/>
    </xf>
    <xf numFmtId="0" fontId="0" fillId="0" borderId="39" xfId="51" applyFont="1" applyBorder="1">
      <alignment/>
      <protection/>
    </xf>
    <xf numFmtId="0" fontId="0" fillId="0" borderId="8" xfId="51" applyFont="1" applyBorder="1">
      <alignment/>
      <protection/>
    </xf>
    <xf numFmtId="0" fontId="0" fillId="0" borderId="24" xfId="51" applyFont="1" applyBorder="1">
      <alignment/>
      <protection/>
    </xf>
    <xf numFmtId="0" fontId="0" fillId="0" borderId="15" xfId="51" applyFont="1" applyBorder="1">
      <alignment/>
      <protection/>
    </xf>
    <xf numFmtId="0" fontId="0" fillId="0" borderId="30" xfId="51" applyFont="1" applyBorder="1" applyAlignment="1">
      <alignment wrapText="1"/>
      <protection/>
    </xf>
    <xf numFmtId="0" fontId="0" fillId="0" borderId="52" xfId="51" applyFont="1" applyBorder="1" applyAlignment="1">
      <alignment wrapText="1"/>
      <protection/>
    </xf>
    <xf numFmtId="0" fontId="0" fillId="0" borderId="8" xfId="51" applyFont="1" applyBorder="1" applyAlignment="1">
      <alignment wrapText="1"/>
      <protection/>
    </xf>
    <xf numFmtId="0" fontId="0" fillId="0" borderId="13" xfId="51" applyFont="1" applyBorder="1" applyAlignment="1">
      <alignment wrapText="1"/>
      <protection/>
    </xf>
    <xf numFmtId="0" fontId="0" fillId="0" borderId="15" xfId="51" applyFont="1" applyBorder="1" applyAlignment="1">
      <alignment wrapText="1"/>
      <protection/>
    </xf>
    <xf numFmtId="0" fontId="0" fillId="0" borderId="16" xfId="51" applyFont="1" applyBorder="1" applyAlignment="1">
      <alignment wrapText="1"/>
      <protection/>
    </xf>
    <xf numFmtId="0" fontId="0" fillId="0" borderId="29" xfId="51" applyFont="1" applyFill="1" applyBorder="1" applyAlignment="1">
      <alignment wrapText="1"/>
      <protection/>
    </xf>
    <xf numFmtId="0" fontId="0" fillId="39" borderId="29" xfId="51" applyFont="1" applyFill="1" applyBorder="1" applyAlignment="1">
      <alignment wrapText="1"/>
      <protection/>
    </xf>
    <xf numFmtId="0" fontId="0" fillId="39" borderId="29" xfId="51" applyFont="1" applyFill="1" applyBorder="1" applyAlignment="1">
      <alignment vertical="center" wrapText="1"/>
      <protection/>
    </xf>
    <xf numFmtId="0" fontId="0" fillId="39" borderId="53" xfId="51" applyFont="1" applyFill="1" applyBorder="1" applyAlignment="1">
      <alignment horizontal="left" vertical="center" wrapText="1"/>
      <protection/>
    </xf>
    <xf numFmtId="0" fontId="0" fillId="0" borderId="15" xfId="0" applyFont="1" applyBorder="1" applyAlignment="1">
      <alignment wrapText="1"/>
    </xf>
    <xf numFmtId="0" fontId="0" fillId="0" borderId="35" xfId="51" applyFont="1" applyBorder="1" applyAlignment="1">
      <alignment wrapText="1"/>
      <protection/>
    </xf>
    <xf numFmtId="0" fontId="0" fillId="39" borderId="35" xfId="51" applyFont="1" applyFill="1" applyBorder="1" applyAlignment="1">
      <alignment vertical="center" wrapText="1"/>
      <protection/>
    </xf>
    <xf numFmtId="0" fontId="0" fillId="0" borderId="29" xfId="51" applyFont="1" applyBorder="1" applyAlignment="1">
      <alignment wrapText="1"/>
      <protection/>
    </xf>
    <xf numFmtId="0" fontId="0" fillId="0" borderId="30" xfId="51" applyFont="1" applyFill="1" applyBorder="1" applyAlignment="1">
      <alignment vertical="center" wrapText="1"/>
      <protection/>
    </xf>
    <xf numFmtId="0" fontId="0" fillId="0" borderId="8" xfId="51" applyFont="1" applyFill="1" applyBorder="1" applyAlignment="1">
      <alignment vertical="center" wrapText="1"/>
      <protection/>
    </xf>
    <xf numFmtId="0" fontId="0" fillId="0" borderId="15" xfId="51" applyFont="1" applyFill="1" applyBorder="1" applyAlignment="1">
      <alignment vertical="center" wrapText="1"/>
      <protection/>
    </xf>
    <xf numFmtId="0" fontId="4" fillId="39" borderId="54" xfId="51" applyFont="1" applyFill="1" applyBorder="1" applyAlignment="1">
      <alignment vertical="center" wrapText="1"/>
      <protection/>
    </xf>
    <xf numFmtId="0" fontId="4" fillId="39" borderId="55" xfId="51" applyFont="1" applyFill="1" applyBorder="1" applyAlignment="1">
      <alignment vertical="center" wrapText="1"/>
      <protection/>
    </xf>
    <xf numFmtId="0" fontId="0" fillId="39" borderId="55" xfId="51" applyFont="1" applyFill="1" applyBorder="1" applyAlignment="1">
      <alignment vertical="center" wrapText="1"/>
      <protection/>
    </xf>
    <xf numFmtId="0" fontId="0" fillId="39" borderId="55" xfId="51" applyFont="1" applyFill="1" applyBorder="1" applyAlignment="1">
      <alignment vertical="center" wrapText="1"/>
      <protection/>
    </xf>
    <xf numFmtId="0" fontId="0" fillId="39" borderId="54" xfId="51" applyFont="1" applyFill="1" applyBorder="1" applyAlignment="1">
      <alignment vertical="center" wrapText="1"/>
      <protection/>
    </xf>
    <xf numFmtId="0" fontId="0" fillId="0" borderId="0" xfId="51" applyFont="1">
      <alignment/>
      <protection/>
    </xf>
    <xf numFmtId="0" fontId="0" fillId="0" borderId="35" xfId="51" applyFont="1" applyBorder="1" applyAlignment="1">
      <alignment wrapText="1"/>
      <protection/>
    </xf>
    <xf numFmtId="0" fontId="0" fillId="0" borderId="16" xfId="0" applyFont="1" applyBorder="1" applyAlignment="1">
      <alignment horizontal="justify" vertical="center" wrapText="1"/>
    </xf>
    <xf numFmtId="0" fontId="6" fillId="4" borderId="23" xfId="51" applyFont="1" applyFill="1" applyBorder="1" applyAlignment="1">
      <alignment horizontal="left" vertical="center"/>
      <protection/>
    </xf>
    <xf numFmtId="0" fontId="4" fillId="0" borderId="8" xfId="51" applyFont="1" applyFill="1" applyBorder="1" applyAlignment="1">
      <alignment horizontal="left" vertical="center" wrapText="1"/>
      <protection/>
    </xf>
    <xf numFmtId="0" fontId="0" fillId="0" borderId="8" xfId="51" applyFont="1" applyBorder="1" applyAlignment="1">
      <alignment horizontal="left" vertical="center" wrapText="1"/>
      <protection/>
    </xf>
    <xf numFmtId="0" fontId="0" fillId="0" borderId="8" xfId="51" applyBorder="1" applyAlignment="1">
      <alignment horizontal="left" vertical="center" wrapText="1"/>
      <protection/>
    </xf>
    <xf numFmtId="0" fontId="0" fillId="39" borderId="15" xfId="51" applyFont="1" applyFill="1" applyBorder="1" applyAlignment="1">
      <alignment wrapText="1"/>
      <protection/>
    </xf>
    <xf numFmtId="0" fontId="0" fillId="39" borderId="35" xfId="0" applyFill="1" applyBorder="1" applyAlignment="1">
      <alignment vertical="center" wrapText="1"/>
    </xf>
    <xf numFmtId="164" fontId="0" fillId="39" borderId="35" xfId="0" applyNumberFormat="1" applyFill="1" applyBorder="1" applyAlignment="1">
      <alignment vertical="center"/>
    </xf>
    <xf numFmtId="0" fontId="0" fillId="39" borderId="8" xfId="0" applyFont="1" applyFill="1" applyBorder="1" applyAlignment="1">
      <alignment vertical="center"/>
    </xf>
    <xf numFmtId="0" fontId="0" fillId="39" borderId="29" xfId="51" applyFont="1" applyFill="1" applyBorder="1" applyAlignment="1">
      <alignment horizontal="left" vertical="center" wrapText="1"/>
      <protection/>
    </xf>
    <xf numFmtId="0" fontId="0" fillId="39" borderId="8" xfId="0" applyFill="1" applyBorder="1" applyAlignment="1">
      <alignment horizontal="left" vertical="center" wrapText="1"/>
    </xf>
    <xf numFmtId="0" fontId="4" fillId="0" borderId="29" xfId="51" applyFont="1" applyBorder="1" applyAlignment="1">
      <alignment horizontal="left" vertical="center" wrapText="1"/>
      <protection/>
    </xf>
    <xf numFmtId="0" fontId="0" fillId="0" borderId="0" xfId="51" applyFont="1" applyAlignment="1">
      <alignment horizontal="left"/>
      <protection/>
    </xf>
    <xf numFmtId="0" fontId="36" fillId="4" borderId="23" xfId="51" applyFont="1" applyFill="1" applyBorder="1" applyAlignment="1">
      <alignment horizontal="left" vertical="center"/>
      <protection/>
    </xf>
    <xf numFmtId="0" fontId="6" fillId="4" borderId="25" xfId="51" applyFont="1" applyFill="1" applyBorder="1" applyAlignment="1">
      <alignment horizontal="left" vertical="center"/>
      <protection/>
    </xf>
    <xf numFmtId="0" fontId="4" fillId="0" borderId="15" xfId="0" applyFont="1" applyFill="1" applyBorder="1" applyAlignment="1">
      <alignment horizontal="left" vertical="center" wrapText="1"/>
    </xf>
    <xf numFmtId="0" fontId="0" fillId="39" borderId="15" xfId="0" applyFont="1" applyFill="1" applyBorder="1" applyAlignment="1">
      <alignment vertical="center"/>
    </xf>
    <xf numFmtId="0" fontId="0" fillId="0" borderId="35" xfId="51" applyFont="1" applyFill="1" applyBorder="1" applyAlignment="1">
      <alignment horizontal="left" vertical="center"/>
      <protection/>
    </xf>
    <xf numFmtId="0" fontId="4" fillId="0" borderId="15" xfId="51" applyFont="1" applyBorder="1" applyAlignment="1">
      <alignment vertical="center" wrapText="1"/>
      <protection/>
    </xf>
    <xf numFmtId="0" fontId="4" fillId="0" borderId="35" xfId="51" applyFont="1" applyBorder="1" applyAlignment="1">
      <alignment vertical="center" wrapText="1"/>
      <protection/>
    </xf>
    <xf numFmtId="0" fontId="4" fillId="0" borderId="15" xfId="51" applyFont="1" applyBorder="1" applyAlignment="1">
      <alignment horizontal="right" vertical="center" wrapText="1"/>
      <protection/>
    </xf>
    <xf numFmtId="0" fontId="0" fillId="0" borderId="20" xfId="51" applyFont="1" applyBorder="1" applyAlignment="1">
      <alignment horizontal="center"/>
      <protection/>
    </xf>
    <xf numFmtId="0" fontId="0" fillId="0" borderId="29" xfId="51" applyFont="1" applyFill="1" applyBorder="1" applyAlignment="1">
      <alignment horizontal="left" vertical="center"/>
      <protection/>
    </xf>
    <xf numFmtId="0" fontId="0" fillId="0" borderId="20" xfId="51" applyFont="1" applyBorder="1" applyAlignment="1">
      <alignment horizontal="center" vertical="center"/>
      <protection/>
    </xf>
    <xf numFmtId="0" fontId="0" fillId="0" borderId="24" xfId="51" applyFont="1" applyBorder="1" applyAlignment="1">
      <alignment horizontal="center" vertical="center"/>
      <protection/>
    </xf>
    <xf numFmtId="0" fontId="0" fillId="0" borderId="20" xfId="51" applyFont="1" applyBorder="1" applyAlignment="1">
      <alignment horizontal="center" vertical="center"/>
      <protection/>
    </xf>
    <xf numFmtId="0" fontId="58" fillId="0" borderId="36" xfId="51" applyFont="1" applyBorder="1" applyAlignment="1">
      <alignment/>
      <protection/>
    </xf>
    <xf numFmtId="0" fontId="58" fillId="0" borderId="36" xfId="0" applyFont="1" applyBorder="1" applyAlignment="1">
      <alignment/>
    </xf>
    <xf numFmtId="0" fontId="0" fillId="0" borderId="24" xfId="51" applyFont="1" applyBorder="1" applyAlignment="1">
      <alignment horizontal="center" vertical="center" wrapText="1"/>
      <protection/>
    </xf>
    <xf numFmtId="0" fontId="0" fillId="39" borderId="56" xfId="51" applyFont="1" applyFill="1" applyBorder="1" applyAlignment="1">
      <alignment horizontal="left" vertical="center" wrapText="1"/>
      <protection/>
    </xf>
    <xf numFmtId="0" fontId="0" fillId="39" borderId="57" xfId="51" applyFont="1" applyFill="1" applyBorder="1" applyAlignment="1">
      <alignment horizontal="left" vertical="center" wrapText="1"/>
      <protection/>
    </xf>
    <xf numFmtId="0" fontId="0" fillId="39" borderId="54" xfId="51" applyFont="1" applyFill="1" applyBorder="1" applyAlignment="1">
      <alignment horizontal="left" vertical="center" wrapText="1"/>
      <protection/>
    </xf>
    <xf numFmtId="0" fontId="0" fillId="0" borderId="37" xfId="5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53" fillId="41" borderId="58" xfId="51" applyFont="1" applyFill="1" applyBorder="1" applyAlignment="1">
      <alignment horizontal="left" vertical="center" wrapText="1"/>
      <protection/>
    </xf>
    <xf numFmtId="0" fontId="0" fillId="41" borderId="51" xfId="0" applyFill="1" applyBorder="1" applyAlignment="1">
      <alignment horizontal="left" vertical="center" wrapText="1"/>
    </xf>
    <xf numFmtId="0" fontId="0" fillId="39" borderId="56" xfId="51" applyFont="1" applyFill="1" applyBorder="1" applyAlignment="1">
      <alignment vertical="center" wrapText="1"/>
      <protection/>
    </xf>
    <xf numFmtId="0" fontId="0" fillId="39" borderId="57" xfId="0" applyFill="1" applyBorder="1" applyAlignment="1">
      <alignment vertical="center" wrapText="1"/>
    </xf>
    <xf numFmtId="0" fontId="0" fillId="39" borderId="54" xfId="0" applyFill="1" applyBorder="1" applyAlignment="1">
      <alignment vertical="center" wrapText="1"/>
    </xf>
    <xf numFmtId="0" fontId="59" fillId="39" borderId="0" xfId="51" applyFont="1" applyFill="1" applyAlignment="1">
      <alignment horizontal="left"/>
      <protection/>
    </xf>
    <xf numFmtId="0" fontId="0" fillId="39" borderId="56" xfId="51" applyFill="1" applyBorder="1" applyAlignment="1">
      <alignment vertical="center" wrapText="1"/>
      <protection/>
    </xf>
    <xf numFmtId="0" fontId="53" fillId="41" borderId="52" xfId="51" applyFont="1" applyFill="1" applyBorder="1" applyAlignment="1">
      <alignment horizontal="center" vertical="center" wrapText="1"/>
      <protection/>
    </xf>
    <xf numFmtId="0" fontId="53" fillId="41" borderId="59" xfId="51" applyFont="1" applyFill="1" applyBorder="1" applyAlignment="1">
      <alignment horizontal="center" vertical="center" wrapText="1"/>
      <protection/>
    </xf>
    <xf numFmtId="0" fontId="53" fillId="41" borderId="56" xfId="51" applyFont="1" applyFill="1" applyBorder="1" applyAlignment="1">
      <alignment horizontal="left" vertical="center" wrapText="1"/>
      <protection/>
    </xf>
    <xf numFmtId="0" fontId="0" fillId="0" borderId="54" xfId="0" applyBorder="1" applyAlignment="1">
      <alignment horizontal="left" vertical="center" wrapText="1"/>
    </xf>
    <xf numFmtId="0" fontId="53" fillId="41" borderId="37" xfId="51" applyFont="1" applyFill="1" applyBorder="1" applyAlignment="1">
      <alignment horizontal="left" vertical="center" wrapText="1"/>
      <protection/>
    </xf>
    <xf numFmtId="0" fontId="53" fillId="41" borderId="35" xfId="51" applyFont="1" applyFill="1" applyBorder="1" applyAlignment="1">
      <alignment horizontal="left" vertical="center" wrapText="1"/>
      <protection/>
    </xf>
    <xf numFmtId="0" fontId="0" fillId="0" borderId="37" xfId="51" applyFont="1" applyBorder="1" applyAlignment="1">
      <alignment vertical="center" wrapText="1"/>
      <protection/>
    </xf>
    <xf numFmtId="0" fontId="0" fillId="0" borderId="35" xfId="0" applyBorder="1" applyAlignment="1">
      <alignment vertical="center" wrapText="1"/>
    </xf>
    <xf numFmtId="0" fontId="4" fillId="0" borderId="37" xfId="51" applyFont="1" applyFill="1" applyBorder="1" applyAlignment="1">
      <alignment horizontal="left" vertical="center" wrapText="1"/>
      <protection/>
    </xf>
    <xf numFmtId="0" fontId="4" fillId="0" borderId="35" xfId="51" applyFont="1" applyFill="1" applyBorder="1" applyAlignment="1">
      <alignment horizontal="left" vertical="center" wrapText="1"/>
      <protection/>
    </xf>
    <xf numFmtId="0" fontId="58" fillId="0" borderId="36" xfId="51" applyFont="1" applyBorder="1" applyAlignment="1">
      <alignment/>
      <protection/>
    </xf>
    <xf numFmtId="0" fontId="58" fillId="0" borderId="36" xfId="0" applyFont="1" applyBorder="1" applyAlignment="1">
      <alignment/>
    </xf>
    <xf numFmtId="0" fontId="0" fillId="0" borderId="37" xfId="51" applyFont="1" applyBorder="1" applyAlignment="1">
      <alignment horizontal="left" wrapText="1"/>
      <protection/>
    </xf>
    <xf numFmtId="0" fontId="0" fillId="0" borderId="35" xfId="51" applyFont="1" applyBorder="1" applyAlignment="1">
      <alignment horizontal="left" wrapText="1"/>
      <protection/>
    </xf>
    <xf numFmtId="0" fontId="0" fillId="39" borderId="37" xfId="51" applyFont="1" applyFill="1" applyBorder="1" applyAlignment="1">
      <alignment wrapText="1"/>
      <protection/>
    </xf>
    <xf numFmtId="0" fontId="0" fillId="39" borderId="35" xfId="0" applyFont="1" applyFill="1" applyBorder="1" applyAlignment="1">
      <alignment wrapText="1"/>
    </xf>
    <xf numFmtId="0" fontId="0" fillId="0" borderId="60" xfId="51" applyFont="1" applyBorder="1" applyAlignment="1">
      <alignment horizontal="center" vertical="center"/>
      <protection/>
    </xf>
    <xf numFmtId="0" fontId="0" fillId="0" borderId="45" xfId="0" applyBorder="1" applyAlignment="1">
      <alignment horizontal="center" vertical="center"/>
    </xf>
    <xf numFmtId="0" fontId="4" fillId="0" borderId="33" xfId="51" applyFont="1" applyFill="1" applyBorder="1" applyAlignment="1">
      <alignment horizontal="left" vertical="center" wrapText="1"/>
      <protection/>
    </xf>
    <xf numFmtId="0" fontId="4" fillId="0" borderId="34" xfId="51" applyFont="1" applyFill="1" applyBorder="1" applyAlignment="1">
      <alignment horizontal="left" vertical="center" wrapText="1"/>
      <protection/>
    </xf>
    <xf numFmtId="0" fontId="4" fillId="0" borderId="27" xfId="51" applyFont="1" applyFill="1" applyBorder="1" applyAlignment="1">
      <alignment horizontal="left" vertical="center" wrapText="1"/>
      <protection/>
    </xf>
    <xf numFmtId="0" fontId="4" fillId="39" borderId="56" xfId="51" applyFont="1" applyFill="1" applyBorder="1" applyAlignment="1">
      <alignment horizontal="left" vertical="center" wrapText="1"/>
      <protection/>
    </xf>
    <xf numFmtId="0" fontId="4" fillId="39" borderId="57" xfId="51" applyFont="1" applyFill="1" applyBorder="1" applyAlignment="1">
      <alignment horizontal="left" vertical="center" wrapText="1"/>
      <protection/>
    </xf>
    <xf numFmtId="0" fontId="4" fillId="39" borderId="54" xfId="51" applyFont="1" applyFill="1" applyBorder="1" applyAlignment="1">
      <alignment horizontal="left" vertical="center" wrapText="1"/>
      <protection/>
    </xf>
    <xf numFmtId="0" fontId="0" fillId="39" borderId="37" xfId="51" applyFont="1" applyFill="1" applyBorder="1" applyAlignment="1">
      <alignment horizontal="left" vertical="center" wrapText="1"/>
      <protection/>
    </xf>
    <xf numFmtId="0" fontId="0" fillId="0" borderId="61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/>
    </xf>
    <xf numFmtId="0" fontId="0" fillId="0" borderId="14" xfId="0" applyFont="1" applyBorder="1" applyAlignment="1">
      <alignment horizontal="justify" vertical="center"/>
    </xf>
    <xf numFmtId="0" fontId="0" fillId="0" borderId="58" xfId="51" applyFont="1" applyBorder="1" applyAlignment="1">
      <alignment horizontal="center"/>
      <protection/>
    </xf>
    <xf numFmtId="0" fontId="0" fillId="0" borderId="6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9" borderId="35" xfId="51" applyFont="1" applyFill="1" applyBorder="1" applyAlignment="1">
      <alignment horizontal="left" vertical="center" wrapText="1"/>
      <protection/>
    </xf>
    <xf numFmtId="4" fontId="4" fillId="39" borderId="37" xfId="51" applyNumberFormat="1" applyFont="1" applyFill="1" applyBorder="1" applyAlignment="1">
      <alignment horizontal="right" vertical="center" wrapText="1"/>
      <protection/>
    </xf>
    <xf numFmtId="0" fontId="0" fillId="39" borderId="35" xfId="0" applyFill="1" applyBorder="1" applyAlignment="1">
      <alignment horizontal="right" vertical="center" wrapText="1"/>
    </xf>
    <xf numFmtId="0" fontId="4" fillId="39" borderId="37" xfId="51" applyFont="1" applyFill="1" applyBorder="1" applyAlignment="1">
      <alignment horizontal="left" vertical="center" wrapText="1"/>
      <protection/>
    </xf>
    <xf numFmtId="0" fontId="0" fillId="39" borderId="57" xfId="0" applyFill="1" applyBorder="1" applyAlignment="1">
      <alignment/>
    </xf>
    <xf numFmtId="0" fontId="0" fillId="39" borderId="54" xfId="0" applyFill="1" applyBorder="1" applyAlignment="1">
      <alignment/>
    </xf>
    <xf numFmtId="0" fontId="0" fillId="0" borderId="12" xfId="0" applyBorder="1" applyAlignment="1">
      <alignment/>
    </xf>
    <xf numFmtId="0" fontId="0" fillId="0" borderId="35" xfId="0" applyBorder="1" applyAlignment="1">
      <alignment/>
    </xf>
    <xf numFmtId="0" fontId="0" fillId="0" borderId="58" xfId="51" applyFont="1" applyBorder="1" applyAlignment="1">
      <alignment horizontal="center" vertical="center"/>
      <protection/>
    </xf>
    <xf numFmtId="0" fontId="0" fillId="0" borderId="51" xfId="0" applyBorder="1" applyAlignment="1">
      <alignment horizontal="center" vertical="center"/>
    </xf>
    <xf numFmtId="0" fontId="57" fillId="0" borderId="37" xfId="0" applyFont="1" applyFill="1" applyBorder="1" applyAlignment="1">
      <alignment vertical="center" wrapText="1"/>
    </xf>
    <xf numFmtId="0" fontId="0" fillId="0" borderId="51" xfId="51" applyBorder="1" applyAlignment="1">
      <alignment horizontal="center"/>
      <protection/>
    </xf>
    <xf numFmtId="0" fontId="4" fillId="39" borderId="30" xfId="51" applyFont="1" applyFill="1" applyBorder="1" applyAlignment="1">
      <alignment horizontal="left" vertical="center" wrapText="1"/>
      <protection/>
    </xf>
    <xf numFmtId="0" fontId="0" fillId="0" borderId="8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4" fillId="39" borderId="63" xfId="51" applyFont="1" applyFill="1" applyBorder="1" applyAlignment="1">
      <alignment horizontal="left" vertical="center" wrapText="1"/>
      <protection/>
    </xf>
    <xf numFmtId="0" fontId="4" fillId="39" borderId="23" xfId="51" applyFont="1" applyFill="1" applyBorder="1" applyAlignment="1">
      <alignment horizontal="left" vertical="center" wrapText="1"/>
      <protection/>
    </xf>
    <xf numFmtId="0" fontId="0" fillId="39" borderId="23" xfId="0" applyFont="1" applyFill="1" applyBorder="1" applyAlignment="1">
      <alignment horizontal="left" vertical="center" wrapText="1"/>
    </xf>
    <xf numFmtId="0" fontId="0" fillId="39" borderId="25" xfId="0" applyFont="1" applyFill="1" applyBorder="1" applyAlignment="1">
      <alignment horizontal="left" vertical="center" wrapText="1"/>
    </xf>
    <xf numFmtId="0" fontId="57" fillId="0" borderId="37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 wrapText="1"/>
    </xf>
    <xf numFmtId="0" fontId="30" fillId="0" borderId="37" xfId="51" applyFont="1" applyFill="1" applyBorder="1" applyAlignment="1">
      <alignment horizontal="left" vertical="center" wrapText="1"/>
      <protection/>
    </xf>
    <xf numFmtId="0" fontId="30" fillId="0" borderId="35" xfId="51" applyFont="1" applyFill="1" applyBorder="1" applyAlignment="1">
      <alignment horizontal="left" vertical="center" wrapText="1"/>
      <protection/>
    </xf>
    <xf numFmtId="0" fontId="31" fillId="0" borderId="35" xfId="51" applyFont="1" applyFill="1" applyBorder="1" applyAlignment="1">
      <alignment horizontal="left" vertical="center" wrapText="1"/>
      <protection/>
    </xf>
    <xf numFmtId="4" fontId="4" fillId="0" borderId="37" xfId="51" applyNumberFormat="1" applyFont="1" applyBorder="1" applyAlignment="1">
      <alignment horizontal="left" vertical="center" wrapText="1"/>
      <protection/>
    </xf>
    <xf numFmtId="4" fontId="4" fillId="0" borderId="35" xfId="51" applyNumberFormat="1" applyFont="1" applyBorder="1" applyAlignment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4" fontId="4" fillId="0" borderId="37" xfId="51" applyNumberFormat="1" applyFont="1" applyFill="1" applyBorder="1" applyAlignment="1">
      <alignment horizontal="right" vertical="center" wrapText="1"/>
      <protection/>
    </xf>
    <xf numFmtId="4" fontId="4" fillId="0" borderId="12" xfId="51" applyNumberFormat="1" applyFont="1" applyFill="1" applyBorder="1" applyAlignment="1">
      <alignment horizontal="right" vertical="center" wrapText="1"/>
      <protection/>
    </xf>
    <xf numFmtId="4" fontId="4" fillId="0" borderId="11" xfId="51" applyNumberFormat="1" applyFont="1" applyFill="1" applyBorder="1" applyAlignment="1">
      <alignment horizontal="right" vertical="center" wrapText="1"/>
      <protection/>
    </xf>
    <xf numFmtId="0" fontId="0" fillId="0" borderId="37" xfId="51" applyFont="1" applyFill="1" applyBorder="1" applyAlignment="1">
      <alignment horizontal="left" vertical="center" wrapText="1"/>
      <protection/>
    </xf>
    <xf numFmtId="0" fontId="0" fillId="0" borderId="35" xfId="0" applyBorder="1" applyAlignment="1">
      <alignment horizontal="right" vertical="center" wrapText="1"/>
    </xf>
    <xf numFmtId="0" fontId="0" fillId="39" borderId="37" xfId="51" applyFont="1" applyFill="1" applyBorder="1" applyAlignment="1">
      <alignment vertical="center" wrapText="1"/>
      <protection/>
    </xf>
    <xf numFmtId="0" fontId="0" fillId="0" borderId="35" xfId="0" applyFont="1" applyBorder="1" applyAlignment="1">
      <alignment vertical="center"/>
    </xf>
    <xf numFmtId="0" fontId="0" fillId="39" borderId="12" xfId="51" applyFont="1" applyFill="1" applyBorder="1" applyAlignment="1">
      <alignment horizontal="left" vertical="center" wrapText="1"/>
      <protection/>
    </xf>
    <xf numFmtId="0" fontId="60" fillId="0" borderId="37" xfId="0" applyFont="1" applyBorder="1" applyAlignment="1">
      <alignment horizontal="justify"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7" fillId="0" borderId="0" xfId="51" applyFont="1" applyAlignment="1">
      <alignment horizontal="right"/>
      <protection/>
    </xf>
    <xf numFmtId="0" fontId="57" fillId="0" borderId="0" xfId="0" applyFont="1" applyAlignment="1">
      <alignment horizontal="right"/>
    </xf>
    <xf numFmtId="0" fontId="0" fillId="13" borderId="64" xfId="51" applyFont="1" applyFill="1" applyBorder="1" applyAlignment="1">
      <alignment horizontal="center" vertical="center"/>
      <protection/>
    </xf>
    <xf numFmtId="0" fontId="0" fillId="13" borderId="46" xfId="0" applyFill="1" applyBorder="1" applyAlignment="1">
      <alignment horizontal="center" vertical="center"/>
    </xf>
    <xf numFmtId="0" fontId="0" fillId="13" borderId="48" xfId="0" applyFill="1" applyBorder="1" applyAlignment="1">
      <alignment horizontal="center" vertical="center"/>
    </xf>
    <xf numFmtId="0" fontId="53" fillId="8" borderId="64" xfId="51" applyFont="1" applyFill="1" applyBorder="1" applyAlignment="1">
      <alignment horizontal="left" vertical="center" wrapText="1"/>
      <protection/>
    </xf>
    <xf numFmtId="0" fontId="0" fillId="8" borderId="48" xfId="0" applyFill="1" applyBorder="1" applyAlignment="1">
      <alignment horizontal="left" vertical="center" wrapText="1"/>
    </xf>
    <xf numFmtId="0" fontId="53" fillId="41" borderId="30" xfId="51" applyFont="1" applyFill="1" applyBorder="1" applyAlignment="1">
      <alignment horizontal="center" vertical="center" wrapText="1"/>
      <protection/>
    </xf>
    <xf numFmtId="0" fontId="53" fillId="41" borderId="8" xfId="51" applyFont="1" applyFill="1" applyBorder="1" applyAlignment="1">
      <alignment horizontal="center" vertical="center" wrapText="1"/>
      <protection/>
    </xf>
    <xf numFmtId="0" fontId="36" fillId="4" borderId="23" xfId="51" applyFont="1" applyFill="1" applyBorder="1" applyAlignment="1">
      <alignment horizontal="left" vertical="center"/>
      <protection/>
    </xf>
    <xf numFmtId="0" fontId="0" fillId="0" borderId="8" xfId="51" applyFont="1" applyFill="1" applyBorder="1" applyAlignment="1">
      <alignment horizontal="left" vertical="center" wrapText="1"/>
      <protection/>
    </xf>
    <xf numFmtId="0" fontId="53" fillId="41" borderId="63" xfId="51" applyFont="1" applyFill="1" applyBorder="1" applyAlignment="1">
      <alignment horizontal="center" vertical="center" wrapText="1"/>
      <protection/>
    </xf>
    <xf numFmtId="0" fontId="53" fillId="41" borderId="23" xfId="51" applyFont="1" applyFill="1" applyBorder="1" applyAlignment="1">
      <alignment horizontal="center" vertical="center" wrapText="1"/>
      <protection/>
    </xf>
    <xf numFmtId="0" fontId="53" fillId="41" borderId="39" xfId="51" applyFont="1" applyFill="1" applyBorder="1" applyAlignment="1">
      <alignment horizontal="center" vertical="center" wrapText="1"/>
      <protection/>
    </xf>
    <xf numFmtId="0" fontId="53" fillId="41" borderId="24" xfId="51" applyFont="1" applyFill="1" applyBorder="1" applyAlignment="1">
      <alignment horizontal="center" vertical="center" wrapText="1"/>
      <protection/>
    </xf>
    <xf numFmtId="0" fontId="0" fillId="0" borderId="8" xfId="51" applyBorder="1" applyAlignment="1">
      <alignment horizontal="left" vertical="center" wrapText="1"/>
      <protection/>
    </xf>
    <xf numFmtId="0" fontId="0" fillId="0" borderId="8" xfId="51" applyFont="1" applyBorder="1" applyAlignment="1">
      <alignment horizontal="left" vertical="center" wrapText="1"/>
      <protection/>
    </xf>
    <xf numFmtId="0" fontId="0" fillId="0" borderId="8" xfId="51" applyFill="1" applyBorder="1" applyAlignment="1">
      <alignment horizontal="left" vertical="center" wrapText="1"/>
      <protection/>
    </xf>
    <xf numFmtId="0" fontId="0" fillId="0" borderId="65" xfId="51" applyFont="1" applyBorder="1" applyAlignment="1">
      <alignment horizontal="center" vertical="center"/>
      <protection/>
    </xf>
    <xf numFmtId="0" fontId="0" fillId="0" borderId="22" xfId="51" applyFont="1" applyBorder="1" applyAlignment="1">
      <alignment horizontal="center" vertical="center"/>
      <protection/>
    </xf>
    <xf numFmtId="0" fontId="0" fillId="0" borderId="8" xfId="51" applyFont="1" applyBorder="1" applyAlignment="1">
      <alignment vertical="top" wrapText="1"/>
      <protection/>
    </xf>
    <xf numFmtId="0" fontId="0" fillId="0" borderId="8" xfId="0" applyBorder="1" applyAlignment="1">
      <alignment vertical="top"/>
    </xf>
    <xf numFmtId="0" fontId="4" fillId="39" borderId="66" xfId="51" applyFont="1" applyFill="1" applyBorder="1" applyAlignment="1">
      <alignment horizontal="left" vertical="center" wrapText="1"/>
      <protection/>
    </xf>
    <xf numFmtId="0" fontId="4" fillId="39" borderId="11" xfId="51" applyFont="1" applyFill="1" applyBorder="1" applyAlignment="1">
      <alignment horizontal="left" vertical="center" wrapText="1"/>
      <protection/>
    </xf>
    <xf numFmtId="4" fontId="4" fillId="39" borderId="66" xfId="51" applyNumberFormat="1" applyFont="1" applyFill="1" applyBorder="1" applyAlignment="1">
      <alignment horizontal="right" vertical="center"/>
      <protection/>
    </xf>
    <xf numFmtId="4" fontId="4" fillId="39" borderId="11" xfId="51" applyNumberFormat="1" applyFont="1" applyFill="1" applyBorder="1" applyAlignment="1">
      <alignment horizontal="right" vertical="center"/>
      <protection/>
    </xf>
    <xf numFmtId="0" fontId="0" fillId="0" borderId="28" xfId="51" applyFont="1" applyBorder="1" applyAlignment="1">
      <alignment horizontal="left" vertical="center"/>
      <protection/>
    </xf>
    <xf numFmtId="0" fontId="0" fillId="0" borderId="67" xfId="51" applyFont="1" applyBorder="1" applyAlignment="1">
      <alignment horizontal="left" vertical="center"/>
      <protection/>
    </xf>
    <xf numFmtId="0" fontId="0" fillId="0" borderId="14" xfId="51" applyFont="1" applyBorder="1" applyAlignment="1">
      <alignment horizontal="left" vertical="center"/>
      <protection/>
    </xf>
    <xf numFmtId="0" fontId="0" fillId="0" borderId="27" xfId="51" applyFont="1" applyBorder="1" applyAlignment="1">
      <alignment horizontal="left" vertical="center"/>
      <protection/>
    </xf>
    <xf numFmtId="0" fontId="0" fillId="39" borderId="8" xfId="51" applyFont="1" applyFill="1" applyBorder="1" applyAlignment="1">
      <alignment horizontal="left" vertical="center" wrapText="1"/>
      <protection/>
    </xf>
    <xf numFmtId="0" fontId="6" fillId="4" borderId="23" xfId="51" applyFont="1" applyFill="1" applyBorder="1" applyAlignment="1">
      <alignment horizontal="left" vertical="center"/>
      <protection/>
    </xf>
    <xf numFmtId="0" fontId="0" fillId="0" borderId="8" xfId="0" applyBorder="1" applyAlignment="1">
      <alignment horizontal="left" vertical="center" wrapText="1"/>
    </xf>
    <xf numFmtId="0" fontId="0" fillId="0" borderId="13" xfId="51" applyFont="1" applyBorder="1" applyAlignment="1">
      <alignment horizontal="left" wrapText="1"/>
      <protection/>
    </xf>
    <xf numFmtId="0" fontId="0" fillId="0" borderId="26" xfId="51" applyFont="1" applyBorder="1" applyAlignment="1">
      <alignment horizontal="left"/>
      <protection/>
    </xf>
    <xf numFmtId="0" fontId="0" fillId="0" borderId="8" xfId="51" applyFont="1" applyBorder="1" applyAlignment="1">
      <alignment vertical="center"/>
      <protection/>
    </xf>
    <xf numFmtId="0" fontId="0" fillId="0" borderId="8" xfId="0" applyBorder="1" applyAlignment="1">
      <alignment vertical="center"/>
    </xf>
    <xf numFmtId="0" fontId="4" fillId="0" borderId="8" xfId="51" applyFont="1" applyFill="1" applyBorder="1" applyAlignment="1">
      <alignment horizontal="left" vertical="center" wrapText="1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 5 2" xfId="50"/>
    <cellStyle name="Normální 5 3" xfId="51"/>
    <cellStyle name="Normální 6" xfId="52"/>
    <cellStyle name="Normální 7" xfId="53"/>
    <cellStyle name="Poznámka" xfId="54"/>
    <cellStyle name="Percent" xfId="55"/>
    <cellStyle name="Propojená buňka" xfId="56"/>
    <cellStyle name="Správně" xfId="57"/>
    <cellStyle name="Styl 1" xfId="58"/>
    <cellStyle name="Špat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dxfs count="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6" sqref="C6"/>
    </sheetView>
  </sheetViews>
  <sheetFormatPr defaultColWidth="9.140625" defaultRowHeight="15"/>
  <cols>
    <col min="1" max="1" width="4.7109375" style="0" customWidth="1"/>
    <col min="2" max="2" width="11.57421875" style="0" customWidth="1"/>
    <col min="3" max="3" width="36.421875" style="0" customWidth="1"/>
    <col min="4" max="4" width="11.7109375" style="0" customWidth="1"/>
    <col min="5" max="5" width="10.421875" style="0" customWidth="1"/>
    <col min="6" max="6" width="16.421875" style="0" customWidth="1"/>
    <col min="7" max="7" width="17.140625" style="0" customWidth="1"/>
    <col min="8" max="8" width="12.28125" style="0" customWidth="1"/>
    <col min="9" max="9" width="11.57421875" style="0" customWidth="1"/>
    <col min="10" max="11" width="35.7109375" style="0" customWidth="1"/>
    <col min="12" max="13" width="10.7109375" style="0" customWidth="1"/>
    <col min="14" max="14" width="11.421875" style="0" customWidth="1"/>
    <col min="15" max="15" width="10.7109375" style="0" customWidth="1"/>
    <col min="16" max="16" width="11.140625" style="0" customWidth="1"/>
  </cols>
  <sheetData>
    <row r="1" spans="1:11" ht="18.75">
      <c r="A1" s="1" t="s">
        <v>31</v>
      </c>
      <c r="J1" s="24"/>
      <c r="K1" s="24"/>
    </row>
    <row r="2" spans="1:16" ht="90" customHeight="1" thickBot="1">
      <c r="A2" s="33" t="s">
        <v>0</v>
      </c>
      <c r="B2" s="34" t="s">
        <v>1</v>
      </c>
      <c r="C2" s="34" t="s">
        <v>2</v>
      </c>
      <c r="D2" s="34" t="s">
        <v>41</v>
      </c>
      <c r="E2" s="34" t="s">
        <v>3</v>
      </c>
      <c r="F2" s="34" t="s">
        <v>103</v>
      </c>
      <c r="G2" s="34" t="s">
        <v>32</v>
      </c>
      <c r="H2" s="35" t="s">
        <v>30</v>
      </c>
      <c r="I2" s="35" t="s">
        <v>104</v>
      </c>
      <c r="J2" s="40" t="s">
        <v>77</v>
      </c>
      <c r="K2" s="41" t="s">
        <v>34</v>
      </c>
      <c r="L2" s="39" t="s">
        <v>60</v>
      </c>
      <c r="M2" s="34" t="s">
        <v>62</v>
      </c>
      <c r="N2" s="34" t="s">
        <v>93</v>
      </c>
      <c r="O2" s="35" t="s">
        <v>61</v>
      </c>
      <c r="P2" s="54" t="s">
        <v>63</v>
      </c>
    </row>
    <row r="3" spans="1:16" ht="75">
      <c r="A3" s="136">
        <v>1</v>
      </c>
      <c r="B3" s="31" t="s">
        <v>4</v>
      </c>
      <c r="C3" s="31" t="s">
        <v>5</v>
      </c>
      <c r="D3" s="137" t="s">
        <v>42</v>
      </c>
      <c r="E3" s="32" t="s">
        <v>6</v>
      </c>
      <c r="F3" s="10">
        <v>5518441</v>
      </c>
      <c r="G3" s="10">
        <v>5518441</v>
      </c>
      <c r="H3" s="36"/>
      <c r="I3" s="36"/>
      <c r="J3" s="42" t="s">
        <v>79</v>
      </c>
      <c r="K3" s="43" t="s">
        <v>111</v>
      </c>
      <c r="L3" s="89"/>
      <c r="M3" s="89"/>
      <c r="N3" s="89"/>
      <c r="O3" s="89"/>
      <c r="P3" s="55"/>
    </row>
    <row r="4" spans="1:16" ht="46.5" customHeight="1">
      <c r="A4" s="2">
        <v>2</v>
      </c>
      <c r="B4" s="3" t="s">
        <v>4</v>
      </c>
      <c r="C4" s="85" t="s">
        <v>7</v>
      </c>
      <c r="D4" s="26" t="s">
        <v>43</v>
      </c>
      <c r="E4" s="4" t="s">
        <v>8</v>
      </c>
      <c r="F4" s="6">
        <v>40674</v>
      </c>
      <c r="G4" s="25">
        <v>0</v>
      </c>
      <c r="H4" s="25"/>
      <c r="I4" s="146"/>
      <c r="J4" s="44" t="s">
        <v>78</v>
      </c>
      <c r="K4" s="45" t="s">
        <v>80</v>
      </c>
      <c r="L4" s="89"/>
      <c r="M4" s="89"/>
      <c r="N4" s="89"/>
      <c r="O4" s="89"/>
      <c r="P4" s="56"/>
    </row>
    <row r="5" spans="1:16" ht="135">
      <c r="A5" s="2">
        <v>3</v>
      </c>
      <c r="B5" s="3" t="s">
        <v>4</v>
      </c>
      <c r="C5" s="3" t="s">
        <v>9</v>
      </c>
      <c r="D5" s="27" t="s">
        <v>44</v>
      </c>
      <c r="E5" s="4" t="s">
        <v>10</v>
      </c>
      <c r="F5" s="8" t="s">
        <v>65</v>
      </c>
      <c r="G5" s="36">
        <v>2400910</v>
      </c>
      <c r="H5" s="37"/>
      <c r="I5" s="139" t="s">
        <v>105</v>
      </c>
      <c r="J5" s="44" t="s">
        <v>106</v>
      </c>
      <c r="K5" s="46" t="s">
        <v>81</v>
      </c>
      <c r="L5" s="90"/>
      <c r="M5" s="91"/>
      <c r="N5" s="92"/>
      <c r="O5" s="93"/>
      <c r="P5" s="56"/>
    </row>
    <row r="6" spans="1:16" ht="135">
      <c r="A6" s="2">
        <v>4</v>
      </c>
      <c r="B6" s="3" t="s">
        <v>4</v>
      </c>
      <c r="C6" s="3" t="s">
        <v>11</v>
      </c>
      <c r="D6" s="26" t="s">
        <v>45</v>
      </c>
      <c r="E6" s="4" t="s">
        <v>10</v>
      </c>
      <c r="F6" s="8" t="s">
        <v>66</v>
      </c>
      <c r="G6" s="5">
        <v>474280.44</v>
      </c>
      <c r="H6" s="37"/>
      <c r="I6" s="37"/>
      <c r="J6" s="44" t="s">
        <v>108</v>
      </c>
      <c r="K6" s="46" t="s">
        <v>81</v>
      </c>
      <c r="L6" s="90"/>
      <c r="M6" s="91"/>
      <c r="N6" s="92"/>
      <c r="O6" s="93"/>
      <c r="P6" s="56"/>
    </row>
    <row r="7" spans="1:16" ht="135">
      <c r="A7" s="2">
        <v>5</v>
      </c>
      <c r="B7" s="3" t="s">
        <v>4</v>
      </c>
      <c r="C7" s="3" t="s">
        <v>12</v>
      </c>
      <c r="D7" s="26" t="s">
        <v>45</v>
      </c>
      <c r="E7" s="4" t="s">
        <v>10</v>
      </c>
      <c r="F7" s="8" t="s">
        <v>67</v>
      </c>
      <c r="G7" s="5">
        <v>672878.4</v>
      </c>
      <c r="H7" s="36"/>
      <c r="I7" s="36"/>
      <c r="J7" s="44" t="s">
        <v>107</v>
      </c>
      <c r="K7" s="46" t="s">
        <v>81</v>
      </c>
      <c r="L7" s="90"/>
      <c r="M7" s="92"/>
      <c r="N7" s="92"/>
      <c r="O7" s="93"/>
      <c r="P7" s="56"/>
    </row>
    <row r="8" spans="1:16" ht="90">
      <c r="A8" s="2">
        <v>6</v>
      </c>
      <c r="B8" s="3" t="s">
        <v>4</v>
      </c>
      <c r="C8" s="3" t="s">
        <v>13</v>
      </c>
      <c r="D8" s="26" t="s">
        <v>46</v>
      </c>
      <c r="E8" s="4" t="s">
        <v>8</v>
      </c>
      <c r="F8" s="5"/>
      <c r="G8" s="5">
        <v>5787124.75</v>
      </c>
      <c r="H8" s="38"/>
      <c r="I8" s="38"/>
      <c r="J8" s="44" t="s">
        <v>97</v>
      </c>
      <c r="K8" s="47" t="s">
        <v>82</v>
      </c>
      <c r="L8" s="94"/>
      <c r="M8" s="94"/>
      <c r="N8" s="95"/>
      <c r="O8" s="95"/>
      <c r="P8" s="56"/>
    </row>
    <row r="9" spans="1:16" ht="90">
      <c r="A9" s="2">
        <v>7</v>
      </c>
      <c r="B9" s="3" t="s">
        <v>4</v>
      </c>
      <c r="C9" s="3" t="s">
        <v>14</v>
      </c>
      <c r="D9" s="26" t="s">
        <v>47</v>
      </c>
      <c r="E9" s="4" t="s">
        <v>8</v>
      </c>
      <c r="F9" s="5"/>
      <c r="G9" s="5">
        <v>4715937.32</v>
      </c>
      <c r="H9" s="38"/>
      <c r="I9" s="38"/>
      <c r="J9" s="44" t="s">
        <v>98</v>
      </c>
      <c r="K9" s="47" t="s">
        <v>82</v>
      </c>
      <c r="L9" s="95"/>
      <c r="M9" s="95"/>
      <c r="N9" s="95"/>
      <c r="O9" s="95"/>
      <c r="P9" s="56"/>
    </row>
    <row r="10" spans="1:16" ht="105">
      <c r="A10" s="2">
        <v>8</v>
      </c>
      <c r="B10" s="3" t="s">
        <v>4</v>
      </c>
      <c r="C10" s="3" t="s">
        <v>15</v>
      </c>
      <c r="D10" s="26" t="s">
        <v>48</v>
      </c>
      <c r="E10" s="4" t="s">
        <v>16</v>
      </c>
      <c r="F10" s="5"/>
      <c r="G10" s="5">
        <v>3289296</v>
      </c>
      <c r="H10" s="38"/>
      <c r="I10" s="38"/>
      <c r="J10" s="44" t="s">
        <v>70</v>
      </c>
      <c r="K10" s="47" t="s">
        <v>83</v>
      </c>
      <c r="L10" s="95"/>
      <c r="M10" s="95"/>
      <c r="N10" s="95"/>
      <c r="O10" s="95"/>
      <c r="P10" s="56"/>
    </row>
    <row r="11" spans="1:16" ht="105">
      <c r="A11" s="2">
        <v>9</v>
      </c>
      <c r="B11" s="3" t="s">
        <v>4</v>
      </c>
      <c r="C11" s="3" t="s">
        <v>17</v>
      </c>
      <c r="D11" s="27" t="s">
        <v>49</v>
      </c>
      <c r="E11" s="4" t="s">
        <v>16</v>
      </c>
      <c r="F11" s="5"/>
      <c r="G11" s="5">
        <v>1007247.45</v>
      </c>
      <c r="H11" s="38"/>
      <c r="I11" s="38"/>
      <c r="J11" s="44" t="s">
        <v>33</v>
      </c>
      <c r="K11" s="47" t="s">
        <v>83</v>
      </c>
      <c r="L11" s="95"/>
      <c r="M11" s="95"/>
      <c r="N11" s="95"/>
      <c r="O11" s="95"/>
      <c r="P11" s="56"/>
    </row>
    <row r="12" spans="1:16" ht="135">
      <c r="A12" s="2">
        <v>10</v>
      </c>
      <c r="B12" s="3" t="s">
        <v>4</v>
      </c>
      <c r="C12" s="3" t="s">
        <v>18</v>
      </c>
      <c r="D12" s="27" t="s">
        <v>50</v>
      </c>
      <c r="E12" s="4" t="s">
        <v>16</v>
      </c>
      <c r="F12" s="5"/>
      <c r="G12" s="5">
        <v>26336.35</v>
      </c>
      <c r="H12" s="38"/>
      <c r="I12" s="38"/>
      <c r="J12" s="44" t="s">
        <v>84</v>
      </c>
      <c r="K12" s="47" t="s">
        <v>86</v>
      </c>
      <c r="L12" s="95"/>
      <c r="M12" s="95"/>
      <c r="N12" s="95"/>
      <c r="O12" s="95"/>
      <c r="P12" s="57" t="s">
        <v>64</v>
      </c>
    </row>
    <row r="13" spans="1:16" ht="135">
      <c r="A13" s="2">
        <v>11</v>
      </c>
      <c r="B13" s="3" t="s">
        <v>4</v>
      </c>
      <c r="C13" s="3" t="s">
        <v>19</v>
      </c>
      <c r="D13" s="28" t="s">
        <v>51</v>
      </c>
      <c r="E13" s="4" t="s">
        <v>16</v>
      </c>
      <c r="F13" s="5"/>
      <c r="G13" s="5">
        <v>676995</v>
      </c>
      <c r="H13" s="38"/>
      <c r="I13" s="38"/>
      <c r="J13" s="48" t="s">
        <v>85</v>
      </c>
      <c r="K13" s="47" t="s">
        <v>87</v>
      </c>
      <c r="L13" s="95"/>
      <c r="M13" s="95"/>
      <c r="N13" s="95"/>
      <c r="O13" s="95"/>
      <c r="P13" s="57" t="s">
        <v>64</v>
      </c>
    </row>
    <row r="14" spans="1:16" ht="90">
      <c r="A14" s="2">
        <v>12</v>
      </c>
      <c r="B14" s="3" t="s">
        <v>4</v>
      </c>
      <c r="C14" s="3" t="s">
        <v>36</v>
      </c>
      <c r="D14" s="28" t="s">
        <v>52</v>
      </c>
      <c r="E14" s="4" t="s">
        <v>8</v>
      </c>
      <c r="F14" s="5"/>
      <c r="G14" s="5">
        <v>63267368</v>
      </c>
      <c r="H14" s="38"/>
      <c r="I14" s="38"/>
      <c r="J14" s="49" t="s">
        <v>94</v>
      </c>
      <c r="K14" s="50" t="s">
        <v>88</v>
      </c>
      <c r="L14" s="96" t="s">
        <v>102</v>
      </c>
      <c r="M14" s="95"/>
      <c r="N14" s="95"/>
      <c r="O14" s="95"/>
      <c r="P14" s="56"/>
    </row>
    <row r="15" spans="1:16" ht="60">
      <c r="A15" s="2">
        <v>12</v>
      </c>
      <c r="B15" s="3" t="s">
        <v>4</v>
      </c>
      <c r="C15" s="3" t="s">
        <v>36</v>
      </c>
      <c r="D15" s="28" t="s">
        <v>52</v>
      </c>
      <c r="E15" s="4" t="s">
        <v>8</v>
      </c>
      <c r="F15" s="5"/>
      <c r="G15" s="6">
        <v>11336717.52</v>
      </c>
      <c r="H15" s="140"/>
      <c r="I15" s="38"/>
      <c r="J15" s="88" t="s">
        <v>95</v>
      </c>
      <c r="K15" s="65" t="s">
        <v>112</v>
      </c>
      <c r="L15" s="99"/>
      <c r="M15" s="29"/>
      <c r="N15" s="97"/>
      <c r="O15" s="97"/>
      <c r="P15" s="56"/>
    </row>
    <row r="16" spans="1:16" ht="45">
      <c r="A16" s="2">
        <v>13</v>
      </c>
      <c r="B16" s="11" t="s">
        <v>4</v>
      </c>
      <c r="C16" s="12" t="s">
        <v>20</v>
      </c>
      <c r="D16" s="28" t="s">
        <v>53</v>
      </c>
      <c r="E16" s="13" t="s">
        <v>16</v>
      </c>
      <c r="F16" s="7"/>
      <c r="G16" s="14">
        <v>1105</v>
      </c>
      <c r="H16" s="141"/>
      <c r="I16" s="15"/>
      <c r="J16" s="51" t="s">
        <v>37</v>
      </c>
      <c r="K16" s="50" t="s">
        <v>99</v>
      </c>
      <c r="L16" s="96" t="s">
        <v>100</v>
      </c>
      <c r="M16" s="29"/>
      <c r="N16" s="29"/>
      <c r="O16" s="53"/>
      <c r="P16" s="56"/>
    </row>
    <row r="17" spans="1:16" ht="45">
      <c r="A17" s="2">
        <v>15</v>
      </c>
      <c r="B17" s="3" t="s">
        <v>4</v>
      </c>
      <c r="C17" s="12" t="s">
        <v>21</v>
      </c>
      <c r="D17" s="28" t="s">
        <v>54</v>
      </c>
      <c r="E17" s="4" t="s">
        <v>10</v>
      </c>
      <c r="F17" s="7"/>
      <c r="G17" s="5">
        <v>327897</v>
      </c>
      <c r="H17" s="38"/>
      <c r="I17" s="15"/>
      <c r="J17" s="51" t="s">
        <v>38</v>
      </c>
      <c r="K17" s="86" t="s">
        <v>89</v>
      </c>
      <c r="L17" s="99"/>
      <c r="M17" s="97"/>
      <c r="N17" s="98" t="s">
        <v>101</v>
      </c>
      <c r="O17" s="84" t="s">
        <v>68</v>
      </c>
      <c r="P17" s="56"/>
    </row>
    <row r="18" spans="1:16" ht="45">
      <c r="A18" s="2">
        <v>16</v>
      </c>
      <c r="B18" s="3" t="s">
        <v>4</v>
      </c>
      <c r="C18" s="3" t="s">
        <v>22</v>
      </c>
      <c r="D18" s="28" t="s">
        <v>55</v>
      </c>
      <c r="E18" s="4" t="s">
        <v>23</v>
      </c>
      <c r="F18" s="5"/>
      <c r="G18" s="5">
        <v>300000</v>
      </c>
      <c r="H18" s="38"/>
      <c r="I18" s="38"/>
      <c r="J18" s="52" t="s">
        <v>113</v>
      </c>
      <c r="K18" s="87" t="s">
        <v>90</v>
      </c>
      <c r="L18" s="99"/>
      <c r="M18" s="29"/>
      <c r="N18" s="29"/>
      <c r="O18" s="53"/>
      <c r="P18" s="57" t="s">
        <v>64</v>
      </c>
    </row>
    <row r="19" spans="1:16" ht="45">
      <c r="A19" s="2">
        <v>18</v>
      </c>
      <c r="B19" s="3" t="s">
        <v>4</v>
      </c>
      <c r="C19" s="129" t="s">
        <v>24</v>
      </c>
      <c r="D19" s="130" t="s">
        <v>56</v>
      </c>
      <c r="E19" s="131" t="s">
        <v>8</v>
      </c>
      <c r="F19" s="132" t="s">
        <v>25</v>
      </c>
      <c r="G19" s="132">
        <v>0</v>
      </c>
      <c r="H19" s="142"/>
      <c r="I19" s="133"/>
      <c r="J19" s="52" t="s">
        <v>39</v>
      </c>
      <c r="K19" s="134" t="s">
        <v>96</v>
      </c>
      <c r="L19" s="83" t="s">
        <v>68</v>
      </c>
      <c r="M19" s="101"/>
      <c r="N19" s="101"/>
      <c r="O19" s="102"/>
      <c r="P19" s="57" t="s">
        <v>64</v>
      </c>
    </row>
    <row r="20" spans="1:16" ht="45">
      <c r="A20" s="75">
        <v>19</v>
      </c>
      <c r="B20" s="76" t="s">
        <v>4</v>
      </c>
      <c r="C20" s="76" t="s">
        <v>26</v>
      </c>
      <c r="D20" s="77" t="s">
        <v>57</v>
      </c>
      <c r="E20" s="78" t="s">
        <v>8</v>
      </c>
      <c r="F20" s="79"/>
      <c r="G20" s="135">
        <v>16023.95</v>
      </c>
      <c r="H20" s="143"/>
      <c r="I20" s="80"/>
      <c r="J20" s="81" t="s">
        <v>71</v>
      </c>
      <c r="K20" s="82" t="s">
        <v>91</v>
      </c>
      <c r="L20" s="100"/>
      <c r="M20" s="101"/>
      <c r="N20" s="98" t="s">
        <v>101</v>
      </c>
      <c r="O20" s="84" t="s">
        <v>68</v>
      </c>
      <c r="P20" s="57" t="s">
        <v>64</v>
      </c>
    </row>
    <row r="21" spans="1:16" ht="90">
      <c r="A21" s="2">
        <v>21</v>
      </c>
      <c r="B21" s="3" t="s">
        <v>4</v>
      </c>
      <c r="C21" s="12" t="s">
        <v>27</v>
      </c>
      <c r="D21" s="28" t="s">
        <v>58</v>
      </c>
      <c r="E21" s="4" t="s">
        <v>28</v>
      </c>
      <c r="F21" s="7"/>
      <c r="G21" s="16">
        <v>9222023.24</v>
      </c>
      <c r="H21" s="30"/>
      <c r="I21" s="15"/>
      <c r="J21" s="52" t="s">
        <v>40</v>
      </c>
      <c r="K21" s="47" t="s">
        <v>82</v>
      </c>
      <c r="L21" s="95"/>
      <c r="M21" s="95"/>
      <c r="N21" s="95"/>
      <c r="O21" s="95"/>
      <c r="P21" s="56"/>
    </row>
    <row r="22" spans="1:16" ht="60.75" thickBot="1">
      <c r="A22" s="108">
        <v>37</v>
      </c>
      <c r="B22" s="109" t="s">
        <v>4</v>
      </c>
      <c r="C22" s="110" t="s">
        <v>29</v>
      </c>
      <c r="D22" s="111" t="s">
        <v>59</v>
      </c>
      <c r="E22" s="112" t="s">
        <v>16</v>
      </c>
      <c r="F22" s="113"/>
      <c r="G22" s="114">
        <v>0</v>
      </c>
      <c r="H22" s="144"/>
      <c r="I22" s="115"/>
      <c r="J22" s="116" t="s">
        <v>72</v>
      </c>
      <c r="K22" s="117" t="s">
        <v>92</v>
      </c>
      <c r="L22" s="118"/>
      <c r="M22" s="119"/>
      <c r="N22" s="119"/>
      <c r="O22" s="120"/>
      <c r="P22" s="121" t="s">
        <v>64</v>
      </c>
    </row>
    <row r="23" spans="1:16" ht="30.75" customHeight="1">
      <c r="A23" s="136"/>
      <c r="B23" s="124" t="s">
        <v>109</v>
      </c>
      <c r="C23" s="125" t="s">
        <v>110</v>
      </c>
      <c r="D23" s="103"/>
      <c r="E23" s="138"/>
      <c r="F23" s="126">
        <f>SUM(F3:F22)</f>
        <v>5559115</v>
      </c>
      <c r="G23" s="127">
        <f>SUM(G3:G22)</f>
        <v>109040581.42</v>
      </c>
      <c r="H23" s="145"/>
      <c r="I23" s="128">
        <f>SUM(I3:I22)</f>
        <v>0</v>
      </c>
      <c r="J23" s="104"/>
      <c r="K23" s="122"/>
      <c r="L23" s="105"/>
      <c r="M23" s="123"/>
      <c r="N23" s="123"/>
      <c r="O23" s="106"/>
      <c r="P23" s="107"/>
    </row>
    <row r="24" spans="1:16" ht="15">
      <c r="A24" s="66"/>
      <c r="B24" s="67"/>
      <c r="C24" s="71"/>
      <c r="D24" s="68"/>
      <c r="E24" s="69"/>
      <c r="F24" s="70"/>
      <c r="G24" s="71"/>
      <c r="H24" s="71"/>
      <c r="I24" s="70"/>
      <c r="J24" s="72"/>
      <c r="K24" s="58"/>
      <c r="L24" s="73"/>
      <c r="M24" s="73"/>
      <c r="N24" s="73"/>
      <c r="O24" s="73"/>
      <c r="P24" s="74"/>
    </row>
    <row r="25" spans="1:16" ht="15">
      <c r="A25" s="66"/>
      <c r="B25" s="67"/>
      <c r="C25" s="71"/>
      <c r="D25" s="68"/>
      <c r="E25" s="69"/>
      <c r="F25" s="70"/>
      <c r="G25" s="71"/>
      <c r="H25" s="71"/>
      <c r="I25" s="70"/>
      <c r="J25" s="72"/>
      <c r="K25" s="58"/>
      <c r="L25" s="73"/>
      <c r="M25" s="73"/>
      <c r="N25" s="73"/>
      <c r="O25" s="73"/>
      <c r="P25" s="74"/>
    </row>
    <row r="26" spans="1:16" ht="15">
      <c r="A26" s="66"/>
      <c r="B26" s="67"/>
      <c r="C26" s="71"/>
      <c r="D26" s="68"/>
      <c r="E26" s="69"/>
      <c r="F26" s="70"/>
      <c r="G26" s="71"/>
      <c r="H26" s="71"/>
      <c r="I26" s="70"/>
      <c r="J26" s="72"/>
      <c r="K26" s="58"/>
      <c r="L26" s="73"/>
      <c r="M26" s="73"/>
      <c r="N26" s="73"/>
      <c r="O26" s="73"/>
      <c r="P26" s="74"/>
    </row>
    <row r="27" spans="1:16" ht="15">
      <c r="A27" s="66"/>
      <c r="B27" s="67"/>
      <c r="C27" s="71"/>
      <c r="D27" s="68"/>
      <c r="E27" s="69"/>
      <c r="F27" s="70"/>
      <c r="G27" s="71"/>
      <c r="H27" s="71"/>
      <c r="I27" s="70"/>
      <c r="J27" s="72"/>
      <c r="K27" s="58"/>
      <c r="L27" s="73"/>
      <c r="M27" s="73"/>
      <c r="N27" s="73"/>
      <c r="O27" s="73"/>
      <c r="P27" s="74"/>
    </row>
    <row r="28" spans="1:16" ht="15">
      <c r="A28" s="66"/>
      <c r="B28" s="67"/>
      <c r="C28" s="71"/>
      <c r="D28" s="68"/>
      <c r="E28" s="69"/>
      <c r="F28" s="70"/>
      <c r="G28" s="71"/>
      <c r="H28" s="71"/>
      <c r="I28" s="70"/>
      <c r="J28" s="72"/>
      <c r="K28" s="58"/>
      <c r="L28" s="73"/>
      <c r="M28" s="73"/>
      <c r="N28" s="73"/>
      <c r="O28" s="73"/>
      <c r="P28" s="74"/>
    </row>
    <row r="29" spans="1:16" ht="15">
      <c r="A29" s="66"/>
      <c r="B29" s="67"/>
      <c r="C29" s="71"/>
      <c r="D29" s="68"/>
      <c r="E29" s="69"/>
      <c r="F29" s="70"/>
      <c r="G29" s="71"/>
      <c r="H29" s="71"/>
      <c r="I29" s="70"/>
      <c r="J29" s="72"/>
      <c r="K29" s="58"/>
      <c r="L29" s="73"/>
      <c r="M29" s="73"/>
      <c r="N29" s="73"/>
      <c r="O29" s="73"/>
      <c r="P29" s="74"/>
    </row>
    <row r="30" spans="1:16" ht="15">
      <c r="A30" s="66"/>
      <c r="B30" s="67"/>
      <c r="C30" s="21"/>
      <c r="D30" s="68"/>
      <c r="E30" s="69"/>
      <c r="F30" s="70"/>
      <c r="G30" s="71"/>
      <c r="H30" s="71"/>
      <c r="I30" s="70"/>
      <c r="J30" s="72"/>
      <c r="K30" s="58"/>
      <c r="L30" s="73"/>
      <c r="M30" s="73"/>
      <c r="N30" s="73"/>
      <c r="O30" s="73"/>
      <c r="P30" s="74"/>
    </row>
    <row r="31" spans="1:11" ht="15">
      <c r="A31" s="17"/>
      <c r="B31" s="18"/>
      <c r="C31" s="71"/>
      <c r="D31" s="18"/>
      <c r="E31" s="19"/>
      <c r="F31" s="20"/>
      <c r="G31" s="21"/>
      <c r="H31" s="21"/>
      <c r="I31" s="21"/>
      <c r="J31" s="20"/>
      <c r="K31" s="20"/>
    </row>
    <row r="32" spans="1:11" ht="15">
      <c r="A32" s="17"/>
      <c r="B32" s="61" t="s">
        <v>69</v>
      </c>
      <c r="C32" s="18"/>
      <c r="D32" s="18"/>
      <c r="E32" s="19"/>
      <c r="F32" s="20"/>
      <c r="G32" s="21"/>
      <c r="H32" s="21"/>
      <c r="I32" s="21"/>
      <c r="J32" s="20"/>
      <c r="K32" s="20"/>
    </row>
    <row r="33" spans="1:11" ht="30">
      <c r="A33" s="22"/>
      <c r="B33" s="62"/>
      <c r="C33" s="58" t="s">
        <v>35</v>
      </c>
      <c r="G33" s="21"/>
      <c r="H33" s="21"/>
      <c r="I33" s="21"/>
      <c r="J33" s="21"/>
      <c r="K33" s="21"/>
    </row>
    <row r="34" spans="1:13" ht="60">
      <c r="A34" s="22"/>
      <c r="B34" s="63"/>
      <c r="C34" s="58" t="s">
        <v>73</v>
      </c>
      <c r="F34" s="21"/>
      <c r="G34" s="21"/>
      <c r="H34" s="21"/>
      <c r="J34" s="21"/>
      <c r="K34" s="21"/>
      <c r="M34" s="21"/>
    </row>
    <row r="35" spans="1:11" ht="60">
      <c r="A35" s="22"/>
      <c r="B35" s="59"/>
      <c r="C35" s="58" t="s">
        <v>76</v>
      </c>
      <c r="F35" s="21"/>
      <c r="G35" s="21"/>
      <c r="H35" s="21"/>
      <c r="I35" s="21"/>
      <c r="J35" s="21"/>
      <c r="K35" s="21"/>
    </row>
    <row r="36" spans="1:13" ht="30">
      <c r="A36" s="22"/>
      <c r="B36" s="60"/>
      <c r="C36" s="58" t="s">
        <v>74</v>
      </c>
      <c r="F36" s="21"/>
      <c r="G36" s="21"/>
      <c r="H36" s="21"/>
      <c r="I36" s="21"/>
      <c r="J36" s="21"/>
      <c r="K36" s="21"/>
      <c r="M36" s="9"/>
    </row>
    <row r="37" spans="1:11" ht="30">
      <c r="A37" s="22"/>
      <c r="B37" s="64"/>
      <c r="C37" s="58" t="s">
        <v>75</v>
      </c>
      <c r="F37" s="21"/>
      <c r="G37" s="21"/>
      <c r="H37" s="21"/>
      <c r="I37" s="21"/>
      <c r="J37" s="21"/>
      <c r="K37" s="21"/>
    </row>
    <row r="38" spans="1:11" ht="15">
      <c r="A38" s="22"/>
      <c r="B38" s="22"/>
      <c r="F38" s="21"/>
      <c r="G38" s="21"/>
      <c r="H38" s="21"/>
      <c r="I38" s="21"/>
      <c r="J38" s="21"/>
      <c r="K38" s="21"/>
    </row>
    <row r="39" spans="1:11" ht="15">
      <c r="A39" s="22"/>
      <c r="B39" s="22"/>
      <c r="F39" s="21"/>
      <c r="G39" s="21"/>
      <c r="H39" s="21"/>
      <c r="I39" s="21"/>
      <c r="J39" s="21"/>
      <c r="K39" s="21"/>
    </row>
    <row r="40" spans="1:11" ht="15">
      <c r="A40" s="17"/>
      <c r="B40" s="18"/>
      <c r="C40" s="18"/>
      <c r="D40" s="18"/>
      <c r="E40" s="19"/>
      <c r="F40" s="21"/>
      <c r="G40" s="21"/>
      <c r="H40" s="21"/>
      <c r="I40" s="21"/>
      <c r="J40" s="21"/>
      <c r="K40" s="21"/>
    </row>
    <row r="41" spans="1:11" ht="15">
      <c r="A41" s="17"/>
      <c r="B41" s="18"/>
      <c r="C41" s="18"/>
      <c r="D41" s="18"/>
      <c r="E41" s="19"/>
      <c r="F41" s="21"/>
      <c r="G41" s="21"/>
      <c r="H41" s="21"/>
      <c r="I41" s="21"/>
      <c r="J41" s="21"/>
      <c r="K41" s="21"/>
    </row>
    <row r="42" spans="1:11" ht="15">
      <c r="A42" s="17"/>
      <c r="B42" s="18"/>
      <c r="C42" s="18"/>
      <c r="D42" s="18"/>
      <c r="E42" s="19"/>
      <c r="F42" s="21"/>
      <c r="G42" s="21"/>
      <c r="H42" s="21"/>
      <c r="I42" s="21"/>
      <c r="J42" s="21"/>
      <c r="K42" s="21"/>
    </row>
    <row r="43" spans="1:11" ht="15">
      <c r="A43" s="17"/>
      <c r="B43" s="18"/>
      <c r="C43" s="18"/>
      <c r="D43" s="18"/>
      <c r="E43" s="19"/>
      <c r="F43" s="21"/>
      <c r="G43" s="21"/>
      <c r="H43" s="21"/>
      <c r="I43" s="21"/>
      <c r="J43" s="21"/>
      <c r="K43" s="21"/>
    </row>
    <row r="44" spans="1:11" ht="15">
      <c r="A44" s="17"/>
      <c r="B44" s="18"/>
      <c r="C44" s="18"/>
      <c r="D44" s="18"/>
      <c r="E44" s="19"/>
      <c r="F44" s="21"/>
      <c r="G44" s="21"/>
      <c r="H44" s="21"/>
      <c r="I44" s="21"/>
      <c r="J44" s="21"/>
      <c r="K44" s="21"/>
    </row>
    <row r="45" spans="1:11" ht="15">
      <c r="A45" s="17"/>
      <c r="E45" s="23"/>
      <c r="F45" s="9"/>
      <c r="G45" s="9"/>
      <c r="H45" s="9"/>
      <c r="I45" s="9"/>
      <c r="J45" s="9"/>
      <c r="K45" s="9"/>
    </row>
    <row r="46" spans="1:11" ht="15">
      <c r="A46" s="17"/>
      <c r="E46" s="23"/>
      <c r="F46" s="9"/>
      <c r="G46" s="9"/>
      <c r="H46" s="9"/>
      <c r="I46" s="9"/>
      <c r="J46" s="9"/>
      <c r="K46" s="9"/>
    </row>
    <row r="47" spans="1:11" ht="15">
      <c r="A47" s="17"/>
      <c r="E47" s="23"/>
      <c r="F47" s="9"/>
      <c r="G47" s="9"/>
      <c r="H47" s="9"/>
      <c r="I47" s="9"/>
      <c r="J47" s="9"/>
      <c r="K47" s="9"/>
    </row>
    <row r="48" spans="1:11" ht="15">
      <c r="A48" s="17"/>
      <c r="E48" s="23"/>
      <c r="F48" s="9"/>
      <c r="G48" s="9"/>
      <c r="H48" s="9"/>
      <c r="I48" s="9"/>
      <c r="J48" s="9"/>
      <c r="K48" s="9"/>
    </row>
    <row r="49" spans="1:11" ht="15">
      <c r="A49" s="17"/>
      <c r="E49" s="23"/>
      <c r="F49" s="9"/>
      <c r="G49" s="9"/>
      <c r="H49" s="9"/>
      <c r="I49" s="9"/>
      <c r="J49" s="9"/>
      <c r="K49" s="9"/>
    </row>
    <row r="50" spans="1:11" ht="15">
      <c r="A50" s="17"/>
      <c r="E50" s="23"/>
      <c r="F50" s="9"/>
      <c r="G50" s="9"/>
      <c r="H50" s="9"/>
      <c r="I50" s="9"/>
      <c r="J50" s="9"/>
      <c r="K50" s="9"/>
    </row>
    <row r="51" spans="1:11" ht="15">
      <c r="A51" s="17"/>
      <c r="E51" s="23"/>
      <c r="F51" s="9"/>
      <c r="G51" s="9"/>
      <c r="H51" s="9"/>
      <c r="I51" s="9"/>
      <c r="J51" s="9"/>
      <c r="K51" s="9"/>
    </row>
    <row r="52" spans="1:11" ht="15">
      <c r="A52" s="17"/>
      <c r="E52" s="23"/>
      <c r="F52" s="9"/>
      <c r="G52" s="9"/>
      <c r="H52" s="9"/>
      <c r="I52" s="9"/>
      <c r="J52" s="9"/>
      <c r="K52" s="9"/>
    </row>
    <row r="53" spans="1:11" ht="15">
      <c r="A53" s="17"/>
      <c r="E53" s="23"/>
      <c r="F53" s="9"/>
      <c r="G53" s="9"/>
      <c r="H53" s="9"/>
      <c r="I53" s="9"/>
      <c r="J53" s="9"/>
      <c r="K53" s="9"/>
    </row>
    <row r="54" spans="1:11" ht="15">
      <c r="A54" s="17"/>
      <c r="E54" s="23"/>
      <c r="F54" s="9"/>
      <c r="G54" s="9"/>
      <c r="H54" s="9"/>
      <c r="I54" s="9"/>
      <c r="J54" s="9"/>
      <c r="K54" s="9"/>
    </row>
    <row r="55" spans="1:11" ht="15">
      <c r="A55" s="17"/>
      <c r="E55" s="23"/>
      <c r="F55" s="9"/>
      <c r="G55" s="9"/>
      <c r="H55" s="9"/>
      <c r="I55" s="9"/>
      <c r="J55" s="9"/>
      <c r="K55" s="9"/>
    </row>
    <row r="56" spans="1:11" ht="15">
      <c r="A56" s="17"/>
      <c r="E56" s="23"/>
      <c r="F56" s="9"/>
      <c r="G56" s="9"/>
      <c r="H56" s="9"/>
      <c r="I56" s="9"/>
      <c r="J56" s="9"/>
      <c r="K56" s="9"/>
    </row>
    <row r="57" spans="1:11" ht="15">
      <c r="A57" s="17"/>
      <c r="E57" s="23"/>
      <c r="F57" s="9"/>
      <c r="G57" s="9"/>
      <c r="H57" s="9"/>
      <c r="I57" s="9"/>
      <c r="J57" s="9"/>
      <c r="K57" s="9"/>
    </row>
    <row r="58" spans="1:11" ht="15">
      <c r="A58" s="17"/>
      <c r="E58" s="23"/>
      <c r="F58" s="9"/>
      <c r="G58" s="9"/>
      <c r="H58" s="9"/>
      <c r="I58" s="9"/>
      <c r="J58" s="9"/>
      <c r="K58" s="9"/>
    </row>
    <row r="59" spans="1:11" ht="15">
      <c r="A59" s="17"/>
      <c r="E59" s="23"/>
      <c r="F59" s="9"/>
      <c r="G59" s="9"/>
      <c r="H59" s="9"/>
      <c r="I59" s="9"/>
      <c r="J59" s="9"/>
      <c r="K59" s="9"/>
    </row>
    <row r="60" spans="1:11" ht="15">
      <c r="A60" s="17"/>
      <c r="E60" s="23"/>
      <c r="F60" s="9"/>
      <c r="G60" s="9"/>
      <c r="H60" s="9"/>
      <c r="I60" s="9"/>
      <c r="J60" s="9"/>
      <c r="K60" s="9"/>
    </row>
    <row r="61" spans="1:11" ht="15">
      <c r="A61" s="17"/>
      <c r="E61" s="23"/>
      <c r="F61" s="9"/>
      <c r="G61" s="9"/>
      <c r="H61" s="9"/>
      <c r="I61" s="9"/>
      <c r="J61" s="9"/>
      <c r="K61" s="9"/>
    </row>
    <row r="62" spans="1:11" ht="15">
      <c r="A62" s="17"/>
      <c r="E62" s="23"/>
      <c r="F62" s="9"/>
      <c r="G62" s="9"/>
      <c r="H62" s="9"/>
      <c r="I62" s="9"/>
      <c r="J62" s="9"/>
      <c r="K62" s="9"/>
    </row>
    <row r="63" spans="1:11" ht="15">
      <c r="A63" s="17"/>
      <c r="E63" s="23"/>
      <c r="F63" s="9"/>
      <c r="G63" s="9"/>
      <c r="H63" s="9"/>
      <c r="I63" s="9"/>
      <c r="J63" s="9"/>
      <c r="K63" s="9"/>
    </row>
    <row r="64" spans="1:11" ht="15">
      <c r="A64" s="17"/>
      <c r="E64" s="23"/>
      <c r="F64" s="9"/>
      <c r="G64" s="9"/>
      <c r="H64" s="9"/>
      <c r="I64" s="9"/>
      <c r="J64" s="9"/>
      <c r="K64" s="9"/>
    </row>
    <row r="65" spans="1:11" ht="15">
      <c r="A65" s="17"/>
      <c r="E65" s="23"/>
      <c r="F65" s="9"/>
      <c r="G65" s="9"/>
      <c r="H65" s="9"/>
      <c r="I65" s="9"/>
      <c r="J65" s="9"/>
      <c r="K65" s="9"/>
    </row>
    <row r="66" spans="1:11" ht="15">
      <c r="A66" s="17"/>
      <c r="E66" s="23"/>
      <c r="F66" s="9"/>
      <c r="G66" s="9"/>
      <c r="H66" s="9"/>
      <c r="I66" s="9"/>
      <c r="J66" s="9"/>
      <c r="K66" s="9"/>
    </row>
    <row r="67" spans="1:11" ht="15">
      <c r="A67" s="17"/>
      <c r="E67" s="23"/>
      <c r="F67" s="9"/>
      <c r="G67" s="9"/>
      <c r="H67" s="9"/>
      <c r="I67" s="9"/>
      <c r="J67" s="9"/>
      <c r="K67" s="9"/>
    </row>
    <row r="68" spans="1:11" ht="15">
      <c r="A68" s="17"/>
      <c r="E68" s="23"/>
      <c r="F68" s="9"/>
      <c r="G68" s="9"/>
      <c r="H68" s="9"/>
      <c r="I68" s="9"/>
      <c r="J68" s="9"/>
      <c r="K68" s="9"/>
    </row>
    <row r="69" spans="1:11" ht="15">
      <c r="A69" s="17"/>
      <c r="E69" s="23"/>
      <c r="F69" s="9"/>
      <c r="G69" s="9"/>
      <c r="H69" s="9"/>
      <c r="I69" s="9"/>
      <c r="J69" s="9"/>
      <c r="K69" s="9"/>
    </row>
    <row r="70" spans="1:11" ht="15">
      <c r="A70" s="17"/>
      <c r="E70" s="23"/>
      <c r="F70" s="9"/>
      <c r="G70" s="9"/>
      <c r="H70" s="9"/>
      <c r="I70" s="9"/>
      <c r="J70" s="9"/>
      <c r="K70" s="9"/>
    </row>
    <row r="71" spans="1:11" ht="15">
      <c r="A71" s="17"/>
      <c r="E71" s="23"/>
      <c r="F71" s="9"/>
      <c r="G71" s="9"/>
      <c r="H71" s="9"/>
      <c r="I71" s="9"/>
      <c r="J71" s="9"/>
      <c r="K71" s="9"/>
    </row>
    <row r="72" spans="1:11" ht="15">
      <c r="A72" s="17"/>
      <c r="E72" s="23"/>
      <c r="F72" s="9"/>
      <c r="G72" s="9"/>
      <c r="H72" s="9"/>
      <c r="I72" s="9"/>
      <c r="J72" s="9"/>
      <c r="K72" s="9"/>
    </row>
    <row r="73" spans="1:11" ht="15">
      <c r="A73" s="17"/>
      <c r="E73" s="23"/>
      <c r="F73" s="9"/>
      <c r="G73" s="9"/>
      <c r="H73" s="9"/>
      <c r="I73" s="9"/>
      <c r="J73" s="9"/>
      <c r="K73" s="9"/>
    </row>
    <row r="74" spans="1:11" ht="15">
      <c r="A74" s="17"/>
      <c r="E74" s="23"/>
      <c r="F74" s="9"/>
      <c r="G74" s="9"/>
      <c r="H74" s="9"/>
      <c r="I74" s="9"/>
      <c r="J74" s="9"/>
      <c r="K74" s="9"/>
    </row>
    <row r="75" spans="1:11" ht="15">
      <c r="A75" s="17"/>
      <c r="E75" s="23"/>
      <c r="F75" s="9"/>
      <c r="G75" s="9"/>
      <c r="H75" s="9"/>
      <c r="I75" s="9"/>
      <c r="J75" s="9"/>
      <c r="K75" s="9"/>
    </row>
    <row r="76" spans="1:11" ht="15">
      <c r="A76" s="17"/>
      <c r="E76" s="23"/>
      <c r="F76" s="9"/>
      <c r="G76" s="9"/>
      <c r="H76" s="9"/>
      <c r="I76" s="9"/>
      <c r="J76" s="9"/>
      <c r="K76" s="9"/>
    </row>
    <row r="77" spans="1:11" ht="15">
      <c r="A77" s="17"/>
      <c r="E77" s="23"/>
      <c r="F77" s="9"/>
      <c r="G77" s="9"/>
      <c r="H77" s="9"/>
      <c r="I77" s="9"/>
      <c r="J77" s="9"/>
      <c r="K77" s="9"/>
    </row>
    <row r="78" spans="1:11" ht="15">
      <c r="A78" s="17"/>
      <c r="E78" s="23"/>
      <c r="F78" s="9"/>
      <c r="G78" s="9"/>
      <c r="H78" s="9"/>
      <c r="I78" s="9"/>
      <c r="J78" s="9"/>
      <c r="K78" s="9"/>
    </row>
    <row r="79" spans="1:11" ht="15">
      <c r="A79" s="17"/>
      <c r="E79" s="23"/>
      <c r="F79" s="9"/>
      <c r="G79" s="9"/>
      <c r="H79" s="9"/>
      <c r="I79" s="9"/>
      <c r="J79" s="9"/>
      <c r="K79" s="9"/>
    </row>
    <row r="80" spans="1:11" ht="15">
      <c r="A80" s="17"/>
      <c r="E80" s="23"/>
      <c r="F80" s="9"/>
      <c r="G80" s="9"/>
      <c r="H80" s="9"/>
      <c r="I80" s="9"/>
      <c r="J80" s="9"/>
      <c r="K80" s="9"/>
    </row>
    <row r="81" spans="1:11" ht="15">
      <c r="A81" s="17"/>
      <c r="E81" s="23"/>
      <c r="F81" s="9"/>
      <c r="G81" s="9"/>
      <c r="H81" s="9"/>
      <c r="I81" s="9"/>
      <c r="J81" s="9"/>
      <c r="K81" s="9"/>
    </row>
    <row r="82" spans="1:11" ht="15">
      <c r="A82" s="17"/>
      <c r="E82" s="23"/>
      <c r="F82" s="9"/>
      <c r="G82" s="9"/>
      <c r="H82" s="9"/>
      <c r="I82" s="9"/>
      <c r="J82" s="9"/>
      <c r="K82" s="9"/>
    </row>
    <row r="83" spans="1:11" ht="15">
      <c r="A83" s="17"/>
      <c r="E83" s="23"/>
      <c r="F83" s="9"/>
      <c r="G83" s="9"/>
      <c r="H83" s="9"/>
      <c r="I83" s="9"/>
      <c r="J83" s="9"/>
      <c r="K83" s="9"/>
    </row>
    <row r="84" spans="1:11" ht="15">
      <c r="A84" s="17"/>
      <c r="E84" s="23"/>
      <c r="F84" s="9"/>
      <c r="G84" s="9"/>
      <c r="H84" s="9"/>
      <c r="I84" s="9"/>
      <c r="J84" s="9"/>
      <c r="K84" s="9"/>
    </row>
    <row r="85" spans="1:11" ht="15">
      <c r="A85" s="19"/>
      <c r="E85" s="23"/>
      <c r="F85" s="9"/>
      <c r="G85" s="9"/>
      <c r="H85" s="9"/>
      <c r="I85" s="9"/>
      <c r="J85" s="9"/>
      <c r="K85" s="9"/>
    </row>
    <row r="86" spans="1:11" ht="15">
      <c r="A86" s="19"/>
      <c r="E86" s="23"/>
      <c r="F86" s="9"/>
      <c r="G86" s="9"/>
      <c r="H86" s="9"/>
      <c r="I86" s="9"/>
      <c r="J86" s="9"/>
      <c r="K86" s="9"/>
    </row>
    <row r="87" spans="1:11" ht="15">
      <c r="A87" s="19"/>
      <c r="E87" s="23"/>
      <c r="F87" s="9"/>
      <c r="G87" s="9"/>
      <c r="H87" s="9"/>
      <c r="I87" s="9"/>
      <c r="J87" s="9"/>
      <c r="K87" s="9"/>
    </row>
    <row r="88" spans="1:11" ht="15">
      <c r="A88" s="19"/>
      <c r="E88" s="23"/>
      <c r="F88" s="9"/>
      <c r="G88" s="9"/>
      <c r="H88" s="9"/>
      <c r="I88" s="9"/>
      <c r="J88" s="9"/>
      <c r="K88" s="9"/>
    </row>
    <row r="89" spans="5:11" ht="15">
      <c r="E89" s="23"/>
      <c r="F89" s="9"/>
      <c r="G89" s="9"/>
      <c r="H89" s="9"/>
      <c r="I89" s="9"/>
      <c r="J89" s="9"/>
      <c r="K89" s="9"/>
    </row>
    <row r="90" spans="5:11" ht="15">
      <c r="E90" s="23"/>
      <c r="F90" s="9"/>
      <c r="G90" s="9"/>
      <c r="H90" s="9"/>
      <c r="I90" s="9"/>
      <c r="J90" s="9"/>
      <c r="K90" s="9"/>
    </row>
    <row r="91" spans="5:11" ht="15">
      <c r="E91" s="23"/>
      <c r="F91" s="9"/>
      <c r="G91" s="9"/>
      <c r="H91" s="9"/>
      <c r="I91" s="9"/>
      <c r="J91" s="9"/>
      <c r="K91" s="9"/>
    </row>
    <row r="92" spans="5:11" ht="15">
      <c r="E92" s="23"/>
      <c r="F92" s="9"/>
      <c r="G92" s="9"/>
      <c r="H92" s="9"/>
      <c r="I92" s="9"/>
      <c r="J92" s="9"/>
      <c r="K92" s="9"/>
    </row>
    <row r="93" spans="5:11" ht="15">
      <c r="E93" s="23"/>
      <c r="F93" s="9"/>
      <c r="G93" s="9"/>
      <c r="H93" s="9"/>
      <c r="I93" s="9"/>
      <c r="J93" s="9"/>
      <c r="K93" s="9"/>
    </row>
    <row r="94" spans="5:11" ht="15">
      <c r="E94" s="23"/>
      <c r="F94" s="9"/>
      <c r="G94" s="9"/>
      <c r="H94" s="9"/>
      <c r="I94" s="9"/>
      <c r="J94" s="9"/>
      <c r="K94" s="9"/>
    </row>
    <row r="95" spans="5:11" ht="15">
      <c r="E95" s="23"/>
      <c r="F95" s="9"/>
      <c r="G95" s="9"/>
      <c r="H95" s="9"/>
      <c r="I95" s="9"/>
      <c r="J95" s="9"/>
      <c r="K95" s="9"/>
    </row>
    <row r="96" spans="5:11" ht="15">
      <c r="E96" s="23"/>
      <c r="F96" s="9"/>
      <c r="G96" s="9"/>
      <c r="H96" s="9"/>
      <c r="I96" s="9"/>
      <c r="J96" s="9"/>
      <c r="K96" s="9"/>
    </row>
    <row r="97" spans="5:11" ht="15">
      <c r="E97" s="23"/>
      <c r="F97" s="9"/>
      <c r="G97" s="9"/>
      <c r="H97" s="9"/>
      <c r="I97" s="9"/>
      <c r="J97" s="9"/>
      <c r="K97" s="9"/>
    </row>
    <row r="98" spans="5:11" ht="15">
      <c r="E98" s="23"/>
      <c r="F98" s="9"/>
      <c r="G98" s="9"/>
      <c r="H98" s="9"/>
      <c r="I98" s="9"/>
      <c r="J98" s="9"/>
      <c r="K98" s="9"/>
    </row>
    <row r="99" ht="15">
      <c r="E99" s="23"/>
    </row>
    <row r="100" ht="15">
      <c r="E100" s="23"/>
    </row>
    <row r="101" ht="15">
      <c r="E101" s="23"/>
    </row>
    <row r="102" ht="15">
      <c r="E102" s="23"/>
    </row>
    <row r="103" ht="15">
      <c r="E103" s="23"/>
    </row>
    <row r="104" ht="15">
      <c r="E104" s="23"/>
    </row>
    <row r="105" ht="15">
      <c r="E105" s="23"/>
    </row>
  </sheetData>
  <sheetProtection/>
  <autoFilter ref="A2:I22"/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portrait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80" zoomScaleNormal="80" zoomScalePageLayoutView="70" workbookViewId="0" topLeftCell="B1">
      <selection activeCell="I76" sqref="I76"/>
    </sheetView>
  </sheetViews>
  <sheetFormatPr defaultColWidth="0.9921875" defaultRowHeight="15"/>
  <cols>
    <col min="1" max="1" width="15.28125" style="147" customWidth="1"/>
    <col min="2" max="2" width="28.57421875" style="147" customWidth="1"/>
    <col min="3" max="3" width="21.28125" style="147" customWidth="1"/>
    <col min="4" max="4" width="32.7109375" style="147" customWidth="1"/>
    <col min="5" max="5" width="27.421875" style="147" customWidth="1"/>
    <col min="6" max="6" width="20.140625" style="147" customWidth="1"/>
    <col min="7" max="7" width="19.28125" style="147" hidden="1" customWidth="1"/>
    <col min="8" max="8" width="45.57421875" style="147" customWidth="1"/>
    <col min="9" max="9" width="45.7109375" style="147" customWidth="1"/>
    <col min="10" max="10" width="18.140625" style="147" customWidth="1"/>
    <col min="11" max="11" width="77.140625" style="147" customWidth="1"/>
    <col min="12" max="200" width="2.7109375" style="147" customWidth="1"/>
    <col min="201" max="16384" width="0.9921875" style="147" customWidth="1"/>
  </cols>
  <sheetData>
    <row r="1" spans="2:9" ht="50.25" customHeight="1">
      <c r="B1" s="406"/>
      <c r="C1" s="406"/>
      <c r="D1" s="406"/>
      <c r="E1" s="406"/>
      <c r="F1" s="406"/>
      <c r="G1" s="406"/>
      <c r="H1" s="406"/>
      <c r="I1" s="160"/>
    </row>
    <row r="2" spans="1:9" ht="38.25" customHeight="1" thickBot="1">
      <c r="A2" s="418" t="s">
        <v>600</v>
      </c>
      <c r="B2" s="419"/>
      <c r="C2" s="419"/>
      <c r="D2" s="419"/>
      <c r="E2" s="419"/>
      <c r="F2" s="419"/>
      <c r="G2" s="419"/>
      <c r="H2" s="419"/>
      <c r="I2" s="419"/>
    </row>
    <row r="3" spans="1:10" s="148" customFormat="1" ht="150" customHeight="1">
      <c r="A3" s="483" t="s">
        <v>292</v>
      </c>
      <c r="B3" s="410" t="s">
        <v>114</v>
      </c>
      <c r="C3" s="412" t="s">
        <v>124</v>
      </c>
      <c r="D3" s="412" t="s">
        <v>118</v>
      </c>
      <c r="E3" s="412" t="s">
        <v>125</v>
      </c>
      <c r="F3" s="412" t="s">
        <v>127</v>
      </c>
      <c r="G3" s="412" t="s">
        <v>117</v>
      </c>
      <c r="H3" s="408" t="s">
        <v>126</v>
      </c>
      <c r="I3" s="409"/>
      <c r="J3" s="401" t="s">
        <v>128</v>
      </c>
    </row>
    <row r="4" spans="1:10" s="148" customFormat="1" ht="55.5" customHeight="1" thickBot="1">
      <c r="A4" s="484"/>
      <c r="B4" s="411"/>
      <c r="C4" s="400"/>
      <c r="D4" s="400"/>
      <c r="E4" s="400"/>
      <c r="F4" s="400"/>
      <c r="G4" s="413"/>
      <c r="H4" s="149" t="s">
        <v>122</v>
      </c>
      <c r="I4" s="161" t="s">
        <v>123</v>
      </c>
      <c r="J4" s="402"/>
    </row>
    <row r="5" spans="1:10" ht="39.75" customHeight="1">
      <c r="A5" s="480" t="s">
        <v>293</v>
      </c>
      <c r="B5" s="407" t="s">
        <v>7</v>
      </c>
      <c r="C5" s="414" t="s">
        <v>242</v>
      </c>
      <c r="D5" s="416" t="s">
        <v>215</v>
      </c>
      <c r="E5" s="461" t="s">
        <v>216</v>
      </c>
      <c r="F5" s="461" t="s">
        <v>217</v>
      </c>
      <c r="G5" s="464" t="s">
        <v>218</v>
      </c>
      <c r="H5" s="420" t="s">
        <v>319</v>
      </c>
      <c r="I5" s="420" t="s">
        <v>320</v>
      </c>
      <c r="J5" s="436" t="s">
        <v>222</v>
      </c>
    </row>
    <row r="6" spans="1:10" ht="96.75" customHeight="1" thickBot="1">
      <c r="A6" s="482"/>
      <c r="B6" s="405"/>
      <c r="C6" s="415"/>
      <c r="D6" s="417"/>
      <c r="E6" s="462"/>
      <c r="F6" s="463"/>
      <c r="G6" s="465"/>
      <c r="H6" s="421"/>
      <c r="I6" s="421"/>
      <c r="J6" s="450"/>
    </row>
    <row r="7" spans="1:10" ht="45.75" hidden="1" thickBot="1">
      <c r="A7" s="263"/>
      <c r="B7" s="359" t="s">
        <v>116</v>
      </c>
      <c r="C7" s="163"/>
      <c r="D7" s="164" t="s">
        <v>120</v>
      </c>
      <c r="E7" s="164"/>
      <c r="F7" s="165"/>
      <c r="G7" s="162"/>
      <c r="H7" s="333"/>
      <c r="I7" s="334"/>
      <c r="J7" s="256"/>
    </row>
    <row r="8" spans="1:10" ht="45.75" hidden="1" thickBot="1">
      <c r="A8" s="263"/>
      <c r="B8" s="360" t="s">
        <v>115</v>
      </c>
      <c r="C8" s="157"/>
      <c r="D8" s="152" t="s">
        <v>119</v>
      </c>
      <c r="E8" s="152"/>
      <c r="F8" s="150"/>
      <c r="G8" s="151"/>
      <c r="H8" s="335"/>
      <c r="I8" s="336"/>
      <c r="J8" s="256"/>
    </row>
    <row r="9" spans="1:10" ht="27.75" customHeight="1" hidden="1">
      <c r="A9" s="263"/>
      <c r="B9" s="403" t="s">
        <v>121</v>
      </c>
      <c r="C9" s="158"/>
      <c r="D9" s="155"/>
      <c r="E9" s="155"/>
      <c r="F9" s="155"/>
      <c r="G9" s="155"/>
      <c r="H9" s="337"/>
      <c r="I9" s="338"/>
      <c r="J9" s="256"/>
    </row>
    <row r="10" spans="1:10" ht="30.75" customHeight="1" hidden="1">
      <c r="A10" s="263"/>
      <c r="B10" s="404"/>
      <c r="C10" s="159"/>
      <c r="D10" s="153"/>
      <c r="E10" s="153"/>
      <c r="F10" s="153"/>
      <c r="G10" s="153"/>
      <c r="H10" s="339"/>
      <c r="I10" s="340"/>
      <c r="J10" s="256"/>
    </row>
    <row r="11" spans="1:10" ht="63.75" customHeight="1" hidden="1" thickBot="1">
      <c r="A11" s="263"/>
      <c r="B11" s="405"/>
      <c r="C11" s="156"/>
      <c r="D11" s="154"/>
      <c r="E11" s="154"/>
      <c r="F11" s="154"/>
      <c r="G11" s="154"/>
      <c r="H11" s="341"/>
      <c r="I11" s="327"/>
      <c r="J11" s="256"/>
    </row>
    <row r="12" spans="1:10" ht="90">
      <c r="A12" s="480" t="s">
        <v>294</v>
      </c>
      <c r="B12" s="395" t="s">
        <v>9</v>
      </c>
      <c r="C12" s="398" t="s">
        <v>241</v>
      </c>
      <c r="D12" s="166" t="s">
        <v>129</v>
      </c>
      <c r="E12" s="166" t="s">
        <v>242</v>
      </c>
      <c r="F12" s="167" t="s">
        <v>243</v>
      </c>
      <c r="G12" s="167" t="s">
        <v>244</v>
      </c>
      <c r="H12" s="342" t="s">
        <v>245</v>
      </c>
      <c r="I12" s="343" t="s">
        <v>246</v>
      </c>
      <c r="J12" s="234" t="s">
        <v>222</v>
      </c>
    </row>
    <row r="13" spans="1:10" ht="75">
      <c r="A13" s="481"/>
      <c r="B13" s="396"/>
      <c r="C13" s="399"/>
      <c r="D13" s="168" t="s">
        <v>130</v>
      </c>
      <c r="E13" s="168" t="s">
        <v>241</v>
      </c>
      <c r="F13" s="173" t="s">
        <v>247</v>
      </c>
      <c r="G13" s="169" t="s">
        <v>248</v>
      </c>
      <c r="H13" s="344" t="s">
        <v>249</v>
      </c>
      <c r="I13" s="345" t="s">
        <v>250</v>
      </c>
      <c r="J13" s="235" t="s">
        <v>222</v>
      </c>
    </row>
    <row r="14" spans="1:10" ht="75.75" thickBot="1">
      <c r="A14" s="482"/>
      <c r="B14" s="397"/>
      <c r="C14" s="400"/>
      <c r="D14" s="170" t="s">
        <v>131</v>
      </c>
      <c r="E14" s="170" t="s">
        <v>241</v>
      </c>
      <c r="F14" s="175" t="s">
        <v>251</v>
      </c>
      <c r="G14" s="171" t="s">
        <v>132</v>
      </c>
      <c r="H14" s="346" t="s">
        <v>252</v>
      </c>
      <c r="I14" s="347" t="s">
        <v>253</v>
      </c>
      <c r="J14" s="236" t="s">
        <v>222</v>
      </c>
    </row>
    <row r="15" spans="1:10" ht="90">
      <c r="A15" s="480" t="s">
        <v>295</v>
      </c>
      <c r="B15" s="429" t="s">
        <v>11</v>
      </c>
      <c r="C15" s="416" t="s">
        <v>241</v>
      </c>
      <c r="D15" s="166" t="s">
        <v>129</v>
      </c>
      <c r="E15" s="166" t="s">
        <v>242</v>
      </c>
      <c r="F15" s="172" t="s">
        <v>254</v>
      </c>
      <c r="G15" s="172" t="s">
        <v>255</v>
      </c>
      <c r="H15" s="342" t="s">
        <v>245</v>
      </c>
      <c r="I15" s="343" t="s">
        <v>246</v>
      </c>
      <c r="J15" s="234" t="s">
        <v>222</v>
      </c>
    </row>
    <row r="16" spans="1:10" ht="75">
      <c r="A16" s="481"/>
      <c r="B16" s="430"/>
      <c r="C16" s="399"/>
      <c r="D16" s="168" t="s">
        <v>130</v>
      </c>
      <c r="E16" s="168" t="s">
        <v>241</v>
      </c>
      <c r="F16" s="231" t="s">
        <v>256</v>
      </c>
      <c r="G16" s="173" t="s">
        <v>257</v>
      </c>
      <c r="H16" s="344" t="s">
        <v>249</v>
      </c>
      <c r="I16" s="345" t="s">
        <v>250</v>
      </c>
      <c r="J16" s="235" t="s">
        <v>222</v>
      </c>
    </row>
    <row r="17" spans="1:10" ht="116.25" customHeight="1" thickBot="1">
      <c r="A17" s="482"/>
      <c r="B17" s="431"/>
      <c r="C17" s="400"/>
      <c r="D17" s="174" t="s">
        <v>133</v>
      </c>
      <c r="E17" s="174" t="s">
        <v>241</v>
      </c>
      <c r="F17" s="175" t="s">
        <v>258</v>
      </c>
      <c r="G17" s="171" t="s">
        <v>259</v>
      </c>
      <c r="H17" s="346" t="s">
        <v>260</v>
      </c>
      <c r="I17" s="347" t="s">
        <v>261</v>
      </c>
      <c r="J17" s="236" t="s">
        <v>222</v>
      </c>
    </row>
    <row r="18" spans="1:10" ht="90">
      <c r="A18" s="480" t="s">
        <v>296</v>
      </c>
      <c r="B18" s="395" t="s">
        <v>12</v>
      </c>
      <c r="C18" s="398" t="s">
        <v>241</v>
      </c>
      <c r="D18" s="166" t="s">
        <v>129</v>
      </c>
      <c r="E18" s="166" t="s">
        <v>242</v>
      </c>
      <c r="F18" s="172" t="s">
        <v>262</v>
      </c>
      <c r="G18" s="172" t="s">
        <v>263</v>
      </c>
      <c r="H18" s="342" t="s">
        <v>245</v>
      </c>
      <c r="I18" s="343" t="s">
        <v>246</v>
      </c>
      <c r="J18" s="234" t="s">
        <v>222</v>
      </c>
    </row>
    <row r="19" spans="1:10" ht="75">
      <c r="A19" s="481"/>
      <c r="B19" s="396"/>
      <c r="C19" s="399"/>
      <c r="D19" s="168" t="s">
        <v>130</v>
      </c>
      <c r="E19" s="168" t="s">
        <v>241</v>
      </c>
      <c r="F19" s="231" t="s">
        <v>256</v>
      </c>
      <c r="G19" s="173" t="s">
        <v>264</v>
      </c>
      <c r="H19" s="344" t="s">
        <v>249</v>
      </c>
      <c r="I19" s="345" t="s">
        <v>250</v>
      </c>
      <c r="J19" s="235" t="s">
        <v>222</v>
      </c>
    </row>
    <row r="20" spans="1:10" ht="75.75" thickBot="1">
      <c r="A20" s="482"/>
      <c r="B20" s="397"/>
      <c r="C20" s="400"/>
      <c r="D20" s="170" t="s">
        <v>131</v>
      </c>
      <c r="E20" s="170" t="s">
        <v>241</v>
      </c>
      <c r="F20" s="175" t="s">
        <v>265</v>
      </c>
      <c r="G20" s="171" t="s">
        <v>266</v>
      </c>
      <c r="H20" s="346" t="s">
        <v>252</v>
      </c>
      <c r="I20" s="347" t="s">
        <v>253</v>
      </c>
      <c r="J20" s="236" t="s">
        <v>222</v>
      </c>
    </row>
    <row r="21" spans="1:10" ht="95.25" thickBot="1">
      <c r="A21" s="264" t="s">
        <v>298</v>
      </c>
      <c r="B21" s="361" t="s">
        <v>13</v>
      </c>
      <c r="C21" s="237" t="s">
        <v>273</v>
      </c>
      <c r="D21" s="177" t="s">
        <v>137</v>
      </c>
      <c r="E21" s="176" t="s">
        <v>138</v>
      </c>
      <c r="F21" s="178" t="s">
        <v>139</v>
      </c>
      <c r="G21" s="179">
        <v>62263510.79</v>
      </c>
      <c r="H21" s="348" t="s">
        <v>274</v>
      </c>
      <c r="I21" s="349" t="s">
        <v>275</v>
      </c>
      <c r="J21" s="253" t="s">
        <v>222</v>
      </c>
    </row>
    <row r="22" spans="1:10" ht="111.75" customHeight="1" thickBot="1">
      <c r="A22" s="264" t="s">
        <v>299</v>
      </c>
      <c r="B22" s="361" t="s">
        <v>14</v>
      </c>
      <c r="C22" s="237" t="s">
        <v>273</v>
      </c>
      <c r="D22" s="177" t="s">
        <v>140</v>
      </c>
      <c r="E22" s="176" t="s">
        <v>141</v>
      </c>
      <c r="F22" s="178" t="s">
        <v>142</v>
      </c>
      <c r="G22" s="179">
        <v>101871494.26</v>
      </c>
      <c r="H22" s="349" t="s">
        <v>321</v>
      </c>
      <c r="I22" s="349" t="s">
        <v>276</v>
      </c>
      <c r="J22" s="253" t="s">
        <v>222</v>
      </c>
    </row>
    <row r="23" spans="1:10" ht="156" customHeight="1" thickBot="1">
      <c r="A23" s="264" t="s">
        <v>309</v>
      </c>
      <c r="B23" s="362" t="s">
        <v>15</v>
      </c>
      <c r="C23" s="254" t="s">
        <v>315</v>
      </c>
      <c r="D23" s="177" t="s">
        <v>178</v>
      </c>
      <c r="E23" s="208" t="s">
        <v>179</v>
      </c>
      <c r="F23" s="178" t="s">
        <v>180</v>
      </c>
      <c r="G23" s="179">
        <v>3839600</v>
      </c>
      <c r="H23" s="350" t="s">
        <v>181</v>
      </c>
      <c r="I23" s="351" t="s">
        <v>182</v>
      </c>
      <c r="J23" s="209" t="s">
        <v>145</v>
      </c>
    </row>
    <row r="24" spans="1:10" ht="15">
      <c r="A24" s="480" t="s">
        <v>310</v>
      </c>
      <c r="B24" s="395" t="s">
        <v>17</v>
      </c>
      <c r="C24" s="432" t="s">
        <v>315</v>
      </c>
      <c r="D24" s="442" t="s">
        <v>183</v>
      </c>
      <c r="E24" s="449" t="s">
        <v>179</v>
      </c>
      <c r="F24" s="442" t="s">
        <v>184</v>
      </c>
      <c r="G24" s="440">
        <v>4744987.9</v>
      </c>
      <c r="H24" s="472" t="s">
        <v>213</v>
      </c>
      <c r="I24" s="472" t="s">
        <v>214</v>
      </c>
      <c r="J24" s="447" t="s">
        <v>145</v>
      </c>
    </row>
    <row r="25" spans="1:10" ht="104.25" customHeight="1" thickBot="1">
      <c r="A25" s="482"/>
      <c r="B25" s="397"/>
      <c r="C25" s="439"/>
      <c r="D25" s="400"/>
      <c r="E25" s="415"/>
      <c r="F25" s="415"/>
      <c r="G25" s="471"/>
      <c r="H25" s="473"/>
      <c r="I25" s="473"/>
      <c r="J25" s="448"/>
    </row>
    <row r="26" spans="1:10" ht="120.75" thickBot="1">
      <c r="A26" s="264" t="s">
        <v>300</v>
      </c>
      <c r="B26" s="361" t="s">
        <v>18</v>
      </c>
      <c r="C26" s="237" t="s">
        <v>273</v>
      </c>
      <c r="D26" s="238" t="s">
        <v>143</v>
      </c>
      <c r="E26" s="375" t="s">
        <v>589</v>
      </c>
      <c r="F26" s="178" t="s">
        <v>144</v>
      </c>
      <c r="G26" s="179">
        <v>11342655</v>
      </c>
      <c r="H26" s="349" t="s">
        <v>277</v>
      </c>
      <c r="I26" s="349" t="s">
        <v>322</v>
      </c>
      <c r="J26" s="239" t="s">
        <v>145</v>
      </c>
    </row>
    <row r="27" spans="1:10" ht="15">
      <c r="A27" s="480" t="s">
        <v>301</v>
      </c>
      <c r="B27" s="395" t="s">
        <v>19</v>
      </c>
      <c r="C27" s="240"/>
      <c r="D27" s="432" t="s">
        <v>146</v>
      </c>
      <c r="E27" s="432" t="s">
        <v>589</v>
      </c>
      <c r="F27" s="440">
        <v>8918167</v>
      </c>
      <c r="G27" s="440">
        <v>8918167</v>
      </c>
      <c r="H27" s="422" t="s">
        <v>278</v>
      </c>
      <c r="I27" s="422" t="s">
        <v>593</v>
      </c>
      <c r="J27" s="424" t="s">
        <v>145</v>
      </c>
    </row>
    <row r="28" spans="1:10" ht="162" customHeight="1" thickBot="1">
      <c r="A28" s="482"/>
      <c r="B28" s="397"/>
      <c r="C28" s="241" t="s">
        <v>273</v>
      </c>
      <c r="D28" s="439"/>
      <c r="E28" s="400"/>
      <c r="F28" s="441"/>
      <c r="G28" s="441"/>
      <c r="H28" s="423"/>
      <c r="I28" s="423"/>
      <c r="J28" s="425"/>
    </row>
    <row r="29" spans="1:10" ht="120" customHeight="1">
      <c r="A29" s="480" t="s">
        <v>311</v>
      </c>
      <c r="B29" s="395" t="s">
        <v>36</v>
      </c>
      <c r="C29" s="432" t="s">
        <v>273</v>
      </c>
      <c r="D29" s="210" t="s">
        <v>185</v>
      </c>
      <c r="E29" s="210" t="s">
        <v>592</v>
      </c>
      <c r="F29" s="211">
        <v>68589579</v>
      </c>
      <c r="G29" s="212"/>
      <c r="H29" s="331" t="s">
        <v>316</v>
      </c>
      <c r="I29" s="331" t="s">
        <v>317</v>
      </c>
      <c r="J29" s="247" t="s">
        <v>145</v>
      </c>
    </row>
    <row r="30" spans="1:10" ht="231.75" customHeight="1">
      <c r="A30" s="481"/>
      <c r="B30" s="396"/>
      <c r="C30" s="474"/>
      <c r="D30" s="213" t="s">
        <v>186</v>
      </c>
      <c r="E30" s="376" t="s">
        <v>589</v>
      </c>
      <c r="F30" s="214">
        <v>799000</v>
      </c>
      <c r="G30" s="203"/>
      <c r="H30" s="374" t="s">
        <v>592</v>
      </c>
      <c r="I30" s="374" t="s">
        <v>592</v>
      </c>
      <c r="J30" s="248" t="s">
        <v>145</v>
      </c>
    </row>
    <row r="31" spans="1:10" ht="151.5" customHeight="1">
      <c r="A31" s="481"/>
      <c r="B31" s="396"/>
      <c r="C31" s="474"/>
      <c r="D31" s="213" t="s">
        <v>187</v>
      </c>
      <c r="E31" s="213" t="s">
        <v>592</v>
      </c>
      <c r="F31" s="214">
        <v>410000</v>
      </c>
      <c r="G31" s="203"/>
      <c r="H31" s="374" t="s">
        <v>592</v>
      </c>
      <c r="I31" s="374" t="s">
        <v>592</v>
      </c>
      <c r="J31" s="248" t="s">
        <v>145</v>
      </c>
    </row>
    <row r="32" spans="1:10" ht="168" customHeight="1" thickBot="1">
      <c r="A32" s="482"/>
      <c r="B32" s="397"/>
      <c r="C32" s="439"/>
      <c r="D32" s="372" t="s">
        <v>188</v>
      </c>
      <c r="E32" s="372" t="s">
        <v>592</v>
      </c>
      <c r="F32" s="373">
        <v>150000</v>
      </c>
      <c r="G32" s="196"/>
      <c r="H32" s="382" t="s">
        <v>592</v>
      </c>
      <c r="I32" s="382" t="s">
        <v>592</v>
      </c>
      <c r="J32" s="249" t="s">
        <v>145</v>
      </c>
    </row>
    <row r="33" spans="1:10" ht="15" customHeight="1">
      <c r="A33" s="480" t="s">
        <v>297</v>
      </c>
      <c r="B33" s="395" t="s">
        <v>21</v>
      </c>
      <c r="C33" s="398" t="s">
        <v>241</v>
      </c>
      <c r="D33" s="426" t="s">
        <v>134</v>
      </c>
      <c r="E33" s="416" t="s">
        <v>267</v>
      </c>
      <c r="F33" s="467">
        <v>1571185</v>
      </c>
      <c r="G33" s="467">
        <v>1571185</v>
      </c>
      <c r="H33" s="475" t="s">
        <v>135</v>
      </c>
      <c r="I33" s="433" t="s">
        <v>268</v>
      </c>
      <c r="J33" s="436" t="s">
        <v>222</v>
      </c>
    </row>
    <row r="34" spans="1:10" ht="15">
      <c r="A34" s="481"/>
      <c r="B34" s="396"/>
      <c r="C34" s="399"/>
      <c r="D34" s="427"/>
      <c r="E34" s="399"/>
      <c r="F34" s="468"/>
      <c r="G34" s="468"/>
      <c r="H34" s="476"/>
      <c r="I34" s="434"/>
      <c r="J34" s="437"/>
    </row>
    <row r="35" spans="1:10" ht="15">
      <c r="A35" s="481"/>
      <c r="B35" s="396"/>
      <c r="C35" s="399"/>
      <c r="D35" s="427"/>
      <c r="E35" s="399"/>
      <c r="F35" s="468"/>
      <c r="G35" s="468"/>
      <c r="H35" s="476"/>
      <c r="I35" s="434"/>
      <c r="J35" s="437"/>
    </row>
    <row r="36" spans="1:10" ht="15">
      <c r="A36" s="481"/>
      <c r="B36" s="396"/>
      <c r="C36" s="399"/>
      <c r="D36" s="427"/>
      <c r="E36" s="399"/>
      <c r="F36" s="468"/>
      <c r="G36" s="468"/>
      <c r="H36" s="476"/>
      <c r="I36" s="434"/>
      <c r="J36" s="437"/>
    </row>
    <row r="37" spans="1:10" ht="15">
      <c r="A37" s="481"/>
      <c r="B37" s="396"/>
      <c r="C37" s="399"/>
      <c r="D37" s="427"/>
      <c r="E37" s="399"/>
      <c r="F37" s="468"/>
      <c r="G37" s="468"/>
      <c r="H37" s="476"/>
      <c r="I37" s="434"/>
      <c r="J37" s="437"/>
    </row>
    <row r="38" spans="1:10" ht="209.25" customHeight="1">
      <c r="A38" s="481"/>
      <c r="B38" s="396"/>
      <c r="C38" s="399"/>
      <c r="D38" s="428"/>
      <c r="E38" s="466"/>
      <c r="F38" s="469"/>
      <c r="G38" s="469"/>
      <c r="H38" s="477"/>
      <c r="I38" s="435"/>
      <c r="J38" s="438"/>
    </row>
    <row r="39" spans="1:10" ht="234.75" customHeight="1" thickBot="1">
      <c r="A39" s="482"/>
      <c r="B39" s="397"/>
      <c r="C39" s="400"/>
      <c r="D39" s="261" t="s">
        <v>136</v>
      </c>
      <c r="E39" s="261" t="s">
        <v>269</v>
      </c>
      <c r="F39" s="262" t="s">
        <v>270</v>
      </c>
      <c r="G39" s="262" t="s">
        <v>271</v>
      </c>
      <c r="H39" s="352" t="s">
        <v>323</v>
      </c>
      <c r="I39" s="366" t="s">
        <v>272</v>
      </c>
      <c r="J39" s="236" t="s">
        <v>222</v>
      </c>
    </row>
    <row r="40" spans="1:10" ht="135.75" thickBot="1">
      <c r="A40" s="265" t="s">
        <v>302</v>
      </c>
      <c r="B40" s="363" t="s">
        <v>22</v>
      </c>
      <c r="C40" s="241" t="s">
        <v>273</v>
      </c>
      <c r="D40" s="258" t="s">
        <v>147</v>
      </c>
      <c r="E40" s="258" t="s">
        <v>589</v>
      </c>
      <c r="F40" s="165" t="s">
        <v>279</v>
      </c>
      <c r="G40" s="259" t="s">
        <v>280</v>
      </c>
      <c r="H40" s="353" t="s">
        <v>148</v>
      </c>
      <c r="I40" s="365" t="s">
        <v>149</v>
      </c>
      <c r="J40" s="260" t="s">
        <v>222</v>
      </c>
    </row>
    <row r="41" spans="1:10" ht="30">
      <c r="A41" s="480" t="s">
        <v>303</v>
      </c>
      <c r="B41" s="395" t="s">
        <v>26</v>
      </c>
      <c r="C41" s="398" t="s">
        <v>273</v>
      </c>
      <c r="D41" s="181" t="s">
        <v>150</v>
      </c>
      <c r="E41" s="181" t="s">
        <v>589</v>
      </c>
      <c r="F41" s="182" t="s">
        <v>151</v>
      </c>
      <c r="G41" s="183">
        <v>231834</v>
      </c>
      <c r="H41" s="320" t="s">
        <v>586</v>
      </c>
      <c r="I41" s="320" t="s">
        <v>586</v>
      </c>
      <c r="J41" s="329" t="s">
        <v>222</v>
      </c>
    </row>
    <row r="42" spans="1:10" ht="30.75" thickBot="1">
      <c r="A42" s="482"/>
      <c r="B42" s="397"/>
      <c r="C42" s="400"/>
      <c r="D42" s="184" t="s">
        <v>152</v>
      </c>
      <c r="E42" s="184" t="s">
        <v>589</v>
      </c>
      <c r="F42" s="175" t="s">
        <v>153</v>
      </c>
      <c r="G42" s="185">
        <v>72600</v>
      </c>
      <c r="H42" s="383" t="s">
        <v>586</v>
      </c>
      <c r="I42" s="383" t="s">
        <v>586</v>
      </c>
      <c r="J42" s="326" t="s">
        <v>222</v>
      </c>
    </row>
    <row r="43" spans="1:10" ht="175.5" customHeight="1">
      <c r="A43" s="480" t="s">
        <v>313</v>
      </c>
      <c r="B43" s="395" t="s">
        <v>27</v>
      </c>
      <c r="C43" s="432" t="s">
        <v>318</v>
      </c>
      <c r="D43" s="266" t="s">
        <v>198</v>
      </c>
      <c r="E43" s="224" t="s">
        <v>199</v>
      </c>
      <c r="F43" s="212" t="s">
        <v>200</v>
      </c>
      <c r="G43" s="191">
        <v>13399200</v>
      </c>
      <c r="H43" s="331" t="s">
        <v>330</v>
      </c>
      <c r="I43" s="331" t="s">
        <v>341</v>
      </c>
      <c r="J43" s="252" t="s">
        <v>145</v>
      </c>
    </row>
    <row r="44" spans="1:10" ht="174.75" customHeight="1" thickBot="1">
      <c r="A44" s="482"/>
      <c r="B44" s="397"/>
      <c r="C44" s="400"/>
      <c r="D44" s="225" t="s">
        <v>201</v>
      </c>
      <c r="E44" s="226" t="s">
        <v>199</v>
      </c>
      <c r="F44" s="206" t="s">
        <v>202</v>
      </c>
      <c r="G44" s="207">
        <v>29998556.4</v>
      </c>
      <c r="H44" s="354" t="s">
        <v>330</v>
      </c>
      <c r="I44" s="354" t="s">
        <v>340</v>
      </c>
      <c r="J44" s="328" t="s">
        <v>222</v>
      </c>
    </row>
    <row r="45" spans="1:10" ht="210" customHeight="1" thickBot="1">
      <c r="A45" s="264" t="s">
        <v>304</v>
      </c>
      <c r="B45" s="361" t="s">
        <v>154</v>
      </c>
      <c r="C45" s="237" t="s">
        <v>273</v>
      </c>
      <c r="D45" s="186" t="s">
        <v>155</v>
      </c>
      <c r="E45" s="377" t="s">
        <v>589</v>
      </c>
      <c r="F45" s="187" t="s">
        <v>156</v>
      </c>
      <c r="G45" s="151">
        <v>382178.5</v>
      </c>
      <c r="H45" s="355" t="s">
        <v>281</v>
      </c>
      <c r="I45" s="355" t="s">
        <v>282</v>
      </c>
      <c r="J45" s="239" t="s">
        <v>222</v>
      </c>
    </row>
    <row r="46" spans="1:10" ht="201" customHeight="1" thickBot="1">
      <c r="A46" s="264" t="s">
        <v>305</v>
      </c>
      <c r="B46" s="361" t="s">
        <v>29</v>
      </c>
      <c r="C46" s="242" t="s">
        <v>273</v>
      </c>
      <c r="D46" s="186" t="s">
        <v>157</v>
      </c>
      <c r="E46" s="377" t="s">
        <v>589</v>
      </c>
      <c r="F46" s="187" t="s">
        <v>158</v>
      </c>
      <c r="G46" s="180"/>
      <c r="H46" s="355" t="s">
        <v>283</v>
      </c>
      <c r="I46" s="355" t="s">
        <v>284</v>
      </c>
      <c r="J46" s="239" t="s">
        <v>145</v>
      </c>
    </row>
    <row r="47" spans="1:10" ht="105.75" customHeight="1">
      <c r="A47" s="480" t="s">
        <v>312</v>
      </c>
      <c r="B47" s="395" t="s">
        <v>189</v>
      </c>
      <c r="C47" s="470" t="s">
        <v>291</v>
      </c>
      <c r="D47" s="215" t="s">
        <v>190</v>
      </c>
      <c r="E47" s="215" t="s">
        <v>291</v>
      </c>
      <c r="F47" s="216" t="s">
        <v>191</v>
      </c>
      <c r="G47" s="183">
        <v>114829</v>
      </c>
      <c r="H47" s="342" t="s">
        <v>339</v>
      </c>
      <c r="I47" s="343" t="s">
        <v>331</v>
      </c>
      <c r="J47" s="250" t="s">
        <v>222</v>
      </c>
    </row>
    <row r="48" spans="1:10" ht="61.5" customHeight="1">
      <c r="A48" s="481"/>
      <c r="B48" s="396"/>
      <c r="C48" s="399"/>
      <c r="D48" s="217" t="s">
        <v>192</v>
      </c>
      <c r="E48" s="220" t="s">
        <v>291</v>
      </c>
      <c r="F48" s="218" t="s">
        <v>287</v>
      </c>
      <c r="G48" s="219" t="s">
        <v>288</v>
      </c>
      <c r="H48" s="344" t="s">
        <v>335</v>
      </c>
      <c r="I48" s="345" t="s">
        <v>332</v>
      </c>
      <c r="J48" s="251" t="s">
        <v>222</v>
      </c>
    </row>
    <row r="49" spans="1:10" ht="69" customHeight="1">
      <c r="A49" s="481"/>
      <c r="B49" s="396"/>
      <c r="C49" s="399"/>
      <c r="D49" s="220" t="s">
        <v>193</v>
      </c>
      <c r="E49" s="220" t="s">
        <v>291</v>
      </c>
      <c r="F49" s="221" t="s">
        <v>194</v>
      </c>
      <c r="G49" s="222">
        <v>179685</v>
      </c>
      <c r="H49" s="344" t="s">
        <v>334</v>
      </c>
      <c r="I49" s="345" t="s">
        <v>333</v>
      </c>
      <c r="J49" s="251" t="s">
        <v>222</v>
      </c>
    </row>
    <row r="50" spans="1:10" ht="151.5" customHeight="1">
      <c r="A50" s="481"/>
      <c r="B50" s="396"/>
      <c r="C50" s="399"/>
      <c r="D50" s="220" t="s">
        <v>195</v>
      </c>
      <c r="E50" s="220" t="s">
        <v>291</v>
      </c>
      <c r="F50" s="221" t="s">
        <v>196</v>
      </c>
      <c r="G50" s="222">
        <v>943800</v>
      </c>
      <c r="H50" s="344" t="s">
        <v>335</v>
      </c>
      <c r="I50" s="345" t="s">
        <v>336</v>
      </c>
      <c r="J50" s="251" t="s">
        <v>222</v>
      </c>
    </row>
    <row r="51" spans="1:10" ht="138" customHeight="1" thickBot="1">
      <c r="A51" s="482"/>
      <c r="B51" s="397"/>
      <c r="C51" s="400"/>
      <c r="D51" s="384" t="s">
        <v>197</v>
      </c>
      <c r="E51" s="385" t="s">
        <v>291</v>
      </c>
      <c r="F51" s="386" t="s">
        <v>289</v>
      </c>
      <c r="G51" s="223" t="s">
        <v>290</v>
      </c>
      <c r="H51" s="346" t="s">
        <v>338</v>
      </c>
      <c r="I51" s="347" t="s">
        <v>337</v>
      </c>
      <c r="J51" s="387" t="s">
        <v>222</v>
      </c>
    </row>
    <row r="52" spans="1:10" ht="135.75" customHeight="1" thickBot="1">
      <c r="A52" s="264" t="s">
        <v>306</v>
      </c>
      <c r="B52" s="361" t="s">
        <v>159</v>
      </c>
      <c r="C52" s="255" t="s">
        <v>273</v>
      </c>
      <c r="D52" s="188" t="s">
        <v>160</v>
      </c>
      <c r="E52" s="188" t="s">
        <v>589</v>
      </c>
      <c r="F52" s="189" t="s">
        <v>161</v>
      </c>
      <c r="G52" s="190">
        <v>302500</v>
      </c>
      <c r="H52" s="388" t="s">
        <v>586</v>
      </c>
      <c r="I52" s="388" t="s">
        <v>586</v>
      </c>
      <c r="J52" s="330" t="s">
        <v>222</v>
      </c>
    </row>
    <row r="53" spans="1:10" ht="194.25" customHeight="1">
      <c r="A53" s="480" t="s">
        <v>314</v>
      </c>
      <c r="B53" s="454" t="s">
        <v>240</v>
      </c>
      <c r="C53" s="451" t="s">
        <v>596</v>
      </c>
      <c r="D53" s="228" t="s">
        <v>203</v>
      </c>
      <c r="E53" s="458" t="s">
        <v>219</v>
      </c>
      <c r="F53" s="182" t="s">
        <v>220</v>
      </c>
      <c r="G53" s="229">
        <v>3422414.82</v>
      </c>
      <c r="H53" s="356" t="s">
        <v>324</v>
      </c>
      <c r="I53" s="356" t="s">
        <v>221</v>
      </c>
      <c r="J53" s="230" t="s">
        <v>222</v>
      </c>
    </row>
    <row r="54" spans="1:10" ht="399" customHeight="1">
      <c r="A54" s="481"/>
      <c r="B54" s="455"/>
      <c r="C54" s="452"/>
      <c r="D54" s="227" t="s">
        <v>204</v>
      </c>
      <c r="E54" s="459"/>
      <c r="F54" s="231" t="s">
        <v>223</v>
      </c>
      <c r="G54" s="222">
        <v>1907764.65</v>
      </c>
      <c r="H54" s="357" t="s">
        <v>325</v>
      </c>
      <c r="I54" s="168" t="s">
        <v>224</v>
      </c>
      <c r="J54" s="232" t="s">
        <v>222</v>
      </c>
    </row>
    <row r="55" spans="1:10" ht="93.75" customHeight="1">
      <c r="A55" s="481"/>
      <c r="B55" s="455"/>
      <c r="C55" s="452"/>
      <c r="D55" s="227" t="s">
        <v>205</v>
      </c>
      <c r="E55" s="459"/>
      <c r="F55" s="231" t="s">
        <v>225</v>
      </c>
      <c r="G55" s="222">
        <v>6978070</v>
      </c>
      <c r="H55" s="357" t="s">
        <v>326</v>
      </c>
      <c r="I55" s="357" t="s">
        <v>226</v>
      </c>
      <c r="J55" s="232" t="s">
        <v>145</v>
      </c>
    </row>
    <row r="56" spans="1:10" ht="224.25" customHeight="1">
      <c r="A56" s="481"/>
      <c r="B56" s="455"/>
      <c r="C56" s="452"/>
      <c r="D56" s="227" t="s">
        <v>206</v>
      </c>
      <c r="E56" s="459"/>
      <c r="F56" s="231" t="s">
        <v>227</v>
      </c>
      <c r="G56" s="222">
        <v>1674874.74</v>
      </c>
      <c r="H56" s="357" t="s">
        <v>327</v>
      </c>
      <c r="I56" s="357" t="s">
        <v>228</v>
      </c>
      <c r="J56" s="232" t="s">
        <v>145</v>
      </c>
    </row>
    <row r="57" spans="1:10" ht="75">
      <c r="A57" s="481"/>
      <c r="B57" s="455"/>
      <c r="C57" s="452"/>
      <c r="D57" s="227" t="s">
        <v>207</v>
      </c>
      <c r="E57" s="459"/>
      <c r="F57" s="231" t="s">
        <v>229</v>
      </c>
      <c r="G57" s="222">
        <v>11343266</v>
      </c>
      <c r="H57" s="357" t="s">
        <v>327</v>
      </c>
      <c r="I57" s="357" t="s">
        <v>226</v>
      </c>
      <c r="J57" s="232" t="s">
        <v>222</v>
      </c>
    </row>
    <row r="58" spans="1:10" ht="135">
      <c r="A58" s="481"/>
      <c r="B58" s="455"/>
      <c r="C58" s="452"/>
      <c r="D58" s="227" t="s">
        <v>208</v>
      </c>
      <c r="E58" s="459"/>
      <c r="F58" s="231" t="s">
        <v>230</v>
      </c>
      <c r="G58" s="222">
        <v>2922016.6</v>
      </c>
      <c r="H58" s="357" t="s">
        <v>328</v>
      </c>
      <c r="I58" s="357" t="s">
        <v>231</v>
      </c>
      <c r="J58" s="232" t="s">
        <v>222</v>
      </c>
    </row>
    <row r="59" spans="1:10" ht="60">
      <c r="A59" s="481"/>
      <c r="B59" s="455"/>
      <c r="C59" s="452"/>
      <c r="D59" s="227" t="s">
        <v>209</v>
      </c>
      <c r="E59" s="459"/>
      <c r="F59" s="231" t="s">
        <v>232</v>
      </c>
      <c r="G59" s="222">
        <v>385324.44</v>
      </c>
      <c r="H59" s="357" t="s">
        <v>329</v>
      </c>
      <c r="I59" s="357" t="s">
        <v>233</v>
      </c>
      <c r="J59" s="232" t="s">
        <v>222</v>
      </c>
    </row>
    <row r="60" spans="1:10" ht="135">
      <c r="A60" s="481"/>
      <c r="B60" s="455"/>
      <c r="C60" s="452"/>
      <c r="D60" s="227" t="s">
        <v>210</v>
      </c>
      <c r="E60" s="459"/>
      <c r="F60" s="173" t="s">
        <v>234</v>
      </c>
      <c r="G60" s="222">
        <v>861495.8</v>
      </c>
      <c r="H60" s="357" t="s">
        <v>329</v>
      </c>
      <c r="I60" s="357" t="s">
        <v>235</v>
      </c>
      <c r="J60" s="232" t="s">
        <v>222</v>
      </c>
    </row>
    <row r="61" spans="1:10" ht="90">
      <c r="A61" s="481"/>
      <c r="B61" s="456"/>
      <c r="C61" s="452"/>
      <c r="D61" s="227" t="s">
        <v>211</v>
      </c>
      <c r="E61" s="459"/>
      <c r="F61" s="173" t="s">
        <v>236</v>
      </c>
      <c r="G61" s="222">
        <v>861520</v>
      </c>
      <c r="H61" s="357" t="s">
        <v>329</v>
      </c>
      <c r="I61" s="357" t="s">
        <v>237</v>
      </c>
      <c r="J61" s="232" t="s">
        <v>222</v>
      </c>
    </row>
    <row r="62" spans="1:10" ht="171.75" customHeight="1" thickBot="1">
      <c r="A62" s="482"/>
      <c r="B62" s="457"/>
      <c r="C62" s="453"/>
      <c r="D62" s="233" t="s">
        <v>212</v>
      </c>
      <c r="E62" s="460"/>
      <c r="F62" s="171" t="s">
        <v>238</v>
      </c>
      <c r="G62" s="223">
        <v>915294.82</v>
      </c>
      <c r="H62" s="358" t="s">
        <v>329</v>
      </c>
      <c r="I62" s="358" t="s">
        <v>239</v>
      </c>
      <c r="J62" s="389" t="s">
        <v>222</v>
      </c>
    </row>
    <row r="63" spans="1:10" ht="115.5" customHeight="1">
      <c r="A63" s="480" t="s">
        <v>307</v>
      </c>
      <c r="B63" s="429" t="s">
        <v>162</v>
      </c>
      <c r="C63" s="442" t="s">
        <v>273</v>
      </c>
      <c r="D63" s="243" t="s">
        <v>163</v>
      </c>
      <c r="E63" s="331" t="s">
        <v>591</v>
      </c>
      <c r="F63" s="244" t="s">
        <v>164</v>
      </c>
      <c r="G63" s="191">
        <v>65000</v>
      </c>
      <c r="H63" s="321" t="s">
        <v>587</v>
      </c>
      <c r="I63" s="321" t="s">
        <v>587</v>
      </c>
      <c r="J63" s="323" t="s">
        <v>222</v>
      </c>
    </row>
    <row r="64" spans="1:10" ht="163.5" customHeight="1">
      <c r="A64" s="481"/>
      <c r="B64" s="430"/>
      <c r="C64" s="399"/>
      <c r="D64" s="192" t="s">
        <v>165</v>
      </c>
      <c r="E64" s="193" t="s">
        <v>166</v>
      </c>
      <c r="F64" s="194" t="s">
        <v>167</v>
      </c>
      <c r="G64" s="287"/>
      <c r="H64" s="322" t="s">
        <v>168</v>
      </c>
      <c r="I64" s="322" t="s">
        <v>169</v>
      </c>
      <c r="J64" s="324" t="s">
        <v>222</v>
      </c>
    </row>
    <row r="65" spans="1:10" ht="353.25" customHeight="1" thickBot="1">
      <c r="A65" s="482"/>
      <c r="B65" s="431"/>
      <c r="C65" s="400"/>
      <c r="D65" s="195" t="s">
        <v>170</v>
      </c>
      <c r="E65" s="257" t="s">
        <v>166</v>
      </c>
      <c r="F65" s="196" t="s">
        <v>171</v>
      </c>
      <c r="G65" s="197">
        <v>405350</v>
      </c>
      <c r="H65" s="332" t="s">
        <v>168</v>
      </c>
      <c r="I65" s="332" t="s">
        <v>588</v>
      </c>
      <c r="J65" s="325" t="s">
        <v>222</v>
      </c>
    </row>
    <row r="66" spans="1:10" ht="255">
      <c r="A66" s="480" t="s">
        <v>308</v>
      </c>
      <c r="B66" s="429" t="s">
        <v>172</v>
      </c>
      <c r="C66" s="442" t="s">
        <v>273</v>
      </c>
      <c r="D66" s="198" t="s">
        <v>173</v>
      </c>
      <c r="E66" s="199" t="s">
        <v>174</v>
      </c>
      <c r="F66" s="200" t="s">
        <v>175</v>
      </c>
      <c r="G66" s="201">
        <v>109774916.7</v>
      </c>
      <c r="H66" s="331" t="s">
        <v>603</v>
      </c>
      <c r="I66" s="331" t="s">
        <v>604</v>
      </c>
      <c r="J66" s="245" t="s">
        <v>222</v>
      </c>
    </row>
    <row r="67" spans="1:10" ht="118.5" customHeight="1">
      <c r="A67" s="481"/>
      <c r="B67" s="443"/>
      <c r="C67" s="445"/>
      <c r="D67" s="202" t="s">
        <v>176</v>
      </c>
      <c r="E67" s="202" t="s">
        <v>589</v>
      </c>
      <c r="F67" s="203" t="s">
        <v>595</v>
      </c>
      <c r="G67" s="204">
        <v>1294967.82</v>
      </c>
      <c r="H67" s="322" t="s">
        <v>285</v>
      </c>
      <c r="I67" s="322" t="s">
        <v>286</v>
      </c>
      <c r="J67" s="246" t="s">
        <v>222</v>
      </c>
    </row>
    <row r="68" spans="1:10" ht="99.75" customHeight="1" thickBot="1">
      <c r="A68" s="482"/>
      <c r="B68" s="444"/>
      <c r="C68" s="446"/>
      <c r="D68" s="205" t="s">
        <v>177</v>
      </c>
      <c r="E68" s="257" t="s">
        <v>166</v>
      </c>
      <c r="F68" s="206" t="s">
        <v>599</v>
      </c>
      <c r="G68" s="207">
        <v>326760</v>
      </c>
      <c r="H68" s="332" t="s">
        <v>590</v>
      </c>
      <c r="I68" s="371" t="s">
        <v>594</v>
      </c>
      <c r="J68" s="326" t="s">
        <v>222</v>
      </c>
    </row>
    <row r="69" spans="9:10" ht="34.5" customHeight="1">
      <c r="I69" s="478"/>
      <c r="J69" s="479"/>
    </row>
    <row r="71" ht="123" customHeight="1">
      <c r="J71" s="364"/>
    </row>
    <row r="72" ht="45" customHeight="1"/>
    <row r="82" ht="159" customHeight="1"/>
    <row r="83" ht="170.25" customHeight="1"/>
  </sheetData>
  <sheetProtection/>
  <mergeCells count="83">
    <mergeCell ref="A29:A32"/>
    <mergeCell ref="A47:A51"/>
    <mergeCell ref="A43:A44"/>
    <mergeCell ref="A53:A62"/>
    <mergeCell ref="A33:A39"/>
    <mergeCell ref="A27:A28"/>
    <mergeCell ref="A41:A42"/>
    <mergeCell ref="I24:I25"/>
    <mergeCell ref="I69:J69"/>
    <mergeCell ref="A63:A65"/>
    <mergeCell ref="A66:A68"/>
    <mergeCell ref="A3:A4"/>
    <mergeCell ref="A5:A6"/>
    <mergeCell ref="A12:A14"/>
    <mergeCell ref="A15:A17"/>
    <mergeCell ref="A18:A20"/>
    <mergeCell ref="A24:A25"/>
    <mergeCell ref="B47:B51"/>
    <mergeCell ref="C47:C51"/>
    <mergeCell ref="B43:B44"/>
    <mergeCell ref="C43:C44"/>
    <mergeCell ref="G24:G25"/>
    <mergeCell ref="H24:H25"/>
    <mergeCell ref="F24:F25"/>
    <mergeCell ref="C29:C32"/>
    <mergeCell ref="G33:G38"/>
    <mergeCell ref="H33:H38"/>
    <mergeCell ref="J5:J6"/>
    <mergeCell ref="C53:C62"/>
    <mergeCell ref="B53:B62"/>
    <mergeCell ref="E53:E62"/>
    <mergeCell ref="E5:E6"/>
    <mergeCell ref="F5:F6"/>
    <mergeCell ref="G5:G6"/>
    <mergeCell ref="H5:H6"/>
    <mergeCell ref="E33:E38"/>
    <mergeCell ref="F33:F38"/>
    <mergeCell ref="B63:B65"/>
    <mergeCell ref="C63:C65"/>
    <mergeCell ref="B66:B68"/>
    <mergeCell ref="C66:C68"/>
    <mergeCell ref="J24:J25"/>
    <mergeCell ref="B29:B32"/>
    <mergeCell ref="B24:B25"/>
    <mergeCell ref="C24:C25"/>
    <mergeCell ref="D24:D25"/>
    <mergeCell ref="E24:E25"/>
    <mergeCell ref="B41:B42"/>
    <mergeCell ref="C41:C42"/>
    <mergeCell ref="I33:I38"/>
    <mergeCell ref="J33:J38"/>
    <mergeCell ref="B27:B28"/>
    <mergeCell ref="D27:D28"/>
    <mergeCell ref="F27:F28"/>
    <mergeCell ref="G27:G28"/>
    <mergeCell ref="H27:H28"/>
    <mergeCell ref="I27:I28"/>
    <mergeCell ref="J27:J28"/>
    <mergeCell ref="D33:D38"/>
    <mergeCell ref="B15:B17"/>
    <mergeCell ref="C15:C17"/>
    <mergeCell ref="B18:B20"/>
    <mergeCell ref="C18:C20"/>
    <mergeCell ref="B33:B39"/>
    <mergeCell ref="C33:C39"/>
    <mergeCell ref="E27:E28"/>
    <mergeCell ref="E3:E4"/>
    <mergeCell ref="F3:F4"/>
    <mergeCell ref="G3:G4"/>
    <mergeCell ref="C5:C6"/>
    <mergeCell ref="D5:D6"/>
    <mergeCell ref="A2:I2"/>
    <mergeCell ref="I5:I6"/>
    <mergeCell ref="B12:B14"/>
    <mergeCell ref="C12:C14"/>
    <mergeCell ref="J3:J4"/>
    <mergeCell ref="B9:B11"/>
    <mergeCell ref="B1:H1"/>
    <mergeCell ref="B5:B6"/>
    <mergeCell ref="H3:I3"/>
    <mergeCell ref="B3:B4"/>
    <mergeCell ref="D3:D4"/>
    <mergeCell ref="C3:C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8" scale="75" r:id="rId1"/>
  <headerFooter alignWithMargins="0">
    <oddFooter>&amp;Rzpracoval Odbor finanční KÚKK na základě informací od odborů a APDM, stav k 2.3.2017&amp;K00+00011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8"/>
  <sheetViews>
    <sheetView zoomScale="70" zoomScaleNormal="70" zoomScalePageLayoutView="60" workbookViewId="0" topLeftCell="A8">
      <selection activeCell="Q20" sqref="Q20"/>
    </sheetView>
  </sheetViews>
  <sheetFormatPr defaultColWidth="9.140625" defaultRowHeight="15"/>
  <cols>
    <col min="1" max="1" width="9.140625" style="317" customWidth="1"/>
    <col min="2" max="2" width="13.8515625" style="317" customWidth="1"/>
    <col min="3" max="4" width="17.28125" style="317" customWidth="1"/>
    <col min="5" max="6" width="20.28125" style="317" customWidth="1"/>
    <col min="7" max="7" width="13.7109375" style="147" hidden="1" customWidth="1"/>
    <col min="8" max="8" width="18.8515625" style="147" customWidth="1"/>
    <col min="9" max="9" width="20.28125" style="147" hidden="1" customWidth="1"/>
    <col min="10" max="10" width="49.7109375" style="147" customWidth="1"/>
    <col min="11" max="11" width="54.00390625" style="147" customWidth="1"/>
    <col min="12" max="12" width="20.140625" style="147" customWidth="1"/>
    <col min="13" max="13" width="17.8515625" style="147" hidden="1" customWidth="1"/>
    <col min="14" max="14" width="15.421875" style="147" hidden="1" customWidth="1"/>
    <col min="15" max="16384" width="9.140625" style="147" customWidth="1"/>
  </cols>
  <sheetData>
    <row r="2" spans="1:5" ht="29.25" thickBot="1">
      <c r="A2" s="392" t="s">
        <v>601</v>
      </c>
      <c r="B2" s="393"/>
      <c r="C2" s="393"/>
      <c r="D2" s="393"/>
      <c r="E2" s="393"/>
    </row>
    <row r="3" spans="1:12" ht="30" customHeight="1">
      <c r="A3" s="489" t="s">
        <v>342</v>
      </c>
      <c r="B3" s="485" t="s">
        <v>343</v>
      </c>
      <c r="C3" s="485" t="s">
        <v>114</v>
      </c>
      <c r="D3" s="485" t="s">
        <v>124</v>
      </c>
      <c r="E3" s="485" t="s">
        <v>118</v>
      </c>
      <c r="F3" s="485" t="s">
        <v>344</v>
      </c>
      <c r="G3" s="485" t="s">
        <v>345</v>
      </c>
      <c r="H3" s="485" t="s">
        <v>346</v>
      </c>
      <c r="I3" s="485" t="s">
        <v>347</v>
      </c>
      <c r="J3" s="485" t="s">
        <v>126</v>
      </c>
      <c r="K3" s="485"/>
      <c r="L3" s="491" t="s">
        <v>128</v>
      </c>
    </row>
    <row r="4" spans="1:12" s="148" customFormat="1" ht="75.75" customHeight="1">
      <c r="A4" s="490"/>
      <c r="B4" s="486"/>
      <c r="C4" s="486"/>
      <c r="D4" s="486"/>
      <c r="E4" s="486"/>
      <c r="F4" s="486"/>
      <c r="G4" s="486"/>
      <c r="H4" s="486"/>
      <c r="I4" s="486"/>
      <c r="J4" s="267" t="s">
        <v>122</v>
      </c>
      <c r="K4" s="267" t="s">
        <v>123</v>
      </c>
      <c r="L4" s="492"/>
    </row>
    <row r="5" spans="1:14" ht="135">
      <c r="A5" s="487" t="s">
        <v>348</v>
      </c>
      <c r="B5" s="488" t="s">
        <v>349</v>
      </c>
      <c r="C5" s="488" t="s">
        <v>350</v>
      </c>
      <c r="D5" s="488" t="s">
        <v>349</v>
      </c>
      <c r="E5" s="268" t="s">
        <v>351</v>
      </c>
      <c r="F5" s="268" t="s">
        <v>352</v>
      </c>
      <c r="G5" s="269">
        <v>60004853</v>
      </c>
      <c r="H5" s="173">
        <v>46000000</v>
      </c>
      <c r="I5" s="270">
        <v>47365944.29</v>
      </c>
      <c r="J5" s="271" t="s">
        <v>353</v>
      </c>
      <c r="K5" s="271" t="s">
        <v>354</v>
      </c>
      <c r="L5" s="272" t="s">
        <v>145</v>
      </c>
      <c r="N5" s="147">
        <f>I5/H5</f>
        <v>1.0296944410869564</v>
      </c>
    </row>
    <row r="6" spans="1:14" ht="77.25" customHeight="1">
      <c r="A6" s="487"/>
      <c r="B6" s="488"/>
      <c r="C6" s="488"/>
      <c r="D6" s="488"/>
      <c r="E6" s="268" t="s">
        <v>355</v>
      </c>
      <c r="F6" s="268" t="s">
        <v>352</v>
      </c>
      <c r="G6" s="269">
        <v>60029252</v>
      </c>
      <c r="H6" s="173">
        <v>9900000</v>
      </c>
      <c r="I6" s="270">
        <v>7976447.86</v>
      </c>
      <c r="J6" s="271" t="s">
        <v>356</v>
      </c>
      <c r="K6" s="271" t="s">
        <v>357</v>
      </c>
      <c r="L6" s="272" t="s">
        <v>145</v>
      </c>
      <c r="N6" s="147">
        <f aca="true" t="shared" si="0" ref="N6:N68">I6/H6</f>
        <v>0.805701804040404</v>
      </c>
    </row>
    <row r="7" spans="1:14" ht="135">
      <c r="A7" s="487"/>
      <c r="B7" s="488"/>
      <c r="C7" s="488"/>
      <c r="D7" s="488"/>
      <c r="E7" s="268" t="s">
        <v>358</v>
      </c>
      <c r="F7" s="268" t="s">
        <v>352</v>
      </c>
      <c r="G7" s="269">
        <v>60024778</v>
      </c>
      <c r="H7" s="173">
        <v>69000000</v>
      </c>
      <c r="I7" s="270">
        <v>39127070.82</v>
      </c>
      <c r="J7" s="271" t="s">
        <v>359</v>
      </c>
      <c r="K7" s="271" t="s">
        <v>359</v>
      </c>
      <c r="L7" s="272" t="s">
        <v>145</v>
      </c>
      <c r="N7" s="147">
        <f t="shared" si="0"/>
        <v>0.5670589973913044</v>
      </c>
    </row>
    <row r="8" spans="1:14" ht="77.25" customHeight="1">
      <c r="A8" s="487"/>
      <c r="B8" s="488"/>
      <c r="C8" s="488"/>
      <c r="D8" s="488"/>
      <c r="E8" s="268" t="s">
        <v>360</v>
      </c>
      <c r="F8" s="268" t="s">
        <v>352</v>
      </c>
      <c r="G8" s="269">
        <v>60017597</v>
      </c>
      <c r="H8" s="173">
        <v>11700000</v>
      </c>
      <c r="I8" s="270">
        <v>19921066.18</v>
      </c>
      <c r="J8" s="271" t="s">
        <v>361</v>
      </c>
      <c r="K8" s="271" t="s">
        <v>361</v>
      </c>
      <c r="L8" s="272" t="s">
        <v>145</v>
      </c>
      <c r="N8" s="147">
        <f t="shared" si="0"/>
        <v>1.7026552290598291</v>
      </c>
    </row>
    <row r="9" spans="1:14" ht="84.75" customHeight="1">
      <c r="A9" s="487"/>
      <c r="B9" s="488"/>
      <c r="C9" s="488"/>
      <c r="D9" s="488"/>
      <c r="E9" s="268" t="s">
        <v>362</v>
      </c>
      <c r="F9" s="268" t="s">
        <v>352</v>
      </c>
      <c r="G9" s="269">
        <v>60005507</v>
      </c>
      <c r="H9" s="173">
        <v>26000000</v>
      </c>
      <c r="I9" s="270">
        <v>18374047.26</v>
      </c>
      <c r="J9" s="271" t="s">
        <v>363</v>
      </c>
      <c r="K9" s="271" t="s">
        <v>363</v>
      </c>
      <c r="L9" s="272" t="s">
        <v>145</v>
      </c>
      <c r="N9" s="147">
        <f t="shared" si="0"/>
        <v>0.7066941253846154</v>
      </c>
    </row>
    <row r="10" spans="1:14" ht="87" customHeight="1">
      <c r="A10" s="487"/>
      <c r="B10" s="488"/>
      <c r="C10" s="488"/>
      <c r="D10" s="488"/>
      <c r="E10" s="268" t="s">
        <v>364</v>
      </c>
      <c r="F10" s="268" t="s">
        <v>352</v>
      </c>
      <c r="G10" s="269">
        <v>60018003</v>
      </c>
      <c r="H10" s="173">
        <v>14250000</v>
      </c>
      <c r="I10" s="270">
        <v>13482064.46</v>
      </c>
      <c r="J10" s="271" t="s">
        <v>365</v>
      </c>
      <c r="K10" s="271" t="s">
        <v>365</v>
      </c>
      <c r="L10" s="272" t="s">
        <v>145</v>
      </c>
      <c r="N10" s="147">
        <f t="shared" si="0"/>
        <v>0.9461097866666667</v>
      </c>
    </row>
    <row r="11" spans="1:14" ht="120.75" customHeight="1">
      <c r="A11" s="487"/>
      <c r="B11" s="488"/>
      <c r="C11" s="488"/>
      <c r="D11" s="488"/>
      <c r="E11" s="268" t="s">
        <v>366</v>
      </c>
      <c r="F11" s="268" t="s">
        <v>352</v>
      </c>
      <c r="G11" s="273">
        <v>60017920</v>
      </c>
      <c r="H11" s="173">
        <v>10260000</v>
      </c>
      <c r="I11" s="270">
        <v>17008199</v>
      </c>
      <c r="J11" s="271" t="s">
        <v>365</v>
      </c>
      <c r="K11" s="271" t="s">
        <v>365</v>
      </c>
      <c r="L11" s="272" t="s">
        <v>145</v>
      </c>
      <c r="N11" s="147">
        <f t="shared" si="0"/>
        <v>1.657719200779727</v>
      </c>
    </row>
    <row r="12" spans="1:14" ht="75">
      <c r="A12" s="487" t="s">
        <v>367</v>
      </c>
      <c r="B12" s="488" t="s">
        <v>349</v>
      </c>
      <c r="C12" s="488" t="s">
        <v>368</v>
      </c>
      <c r="D12" s="488" t="s">
        <v>349</v>
      </c>
      <c r="E12" s="268" t="s">
        <v>369</v>
      </c>
      <c r="F12" s="268" t="s">
        <v>352</v>
      </c>
      <c r="G12" s="269">
        <v>60034635</v>
      </c>
      <c r="H12" s="173">
        <v>4400000</v>
      </c>
      <c r="I12" s="270">
        <v>7960988</v>
      </c>
      <c r="J12" s="271" t="s">
        <v>370</v>
      </c>
      <c r="K12" s="271" t="s">
        <v>371</v>
      </c>
      <c r="L12" s="272" t="s">
        <v>145</v>
      </c>
      <c r="N12" s="147">
        <f t="shared" si="0"/>
        <v>1.8093154545454546</v>
      </c>
    </row>
    <row r="13" spans="1:14" ht="75">
      <c r="A13" s="487"/>
      <c r="B13" s="488"/>
      <c r="C13" s="488"/>
      <c r="D13" s="488"/>
      <c r="E13" s="268" t="s">
        <v>372</v>
      </c>
      <c r="F13" s="268" t="s">
        <v>352</v>
      </c>
      <c r="G13" s="269"/>
      <c r="H13" s="173">
        <v>62000000</v>
      </c>
      <c r="I13" s="270">
        <v>77483429.02</v>
      </c>
      <c r="J13" s="271" t="s">
        <v>373</v>
      </c>
      <c r="K13" s="271" t="s">
        <v>373</v>
      </c>
      <c r="L13" s="272" t="s">
        <v>145</v>
      </c>
      <c r="N13" s="147">
        <f t="shared" si="0"/>
        <v>1.2497327261290323</v>
      </c>
    </row>
    <row r="14" spans="1:14" ht="75">
      <c r="A14" s="487"/>
      <c r="B14" s="488"/>
      <c r="C14" s="488"/>
      <c r="D14" s="488"/>
      <c r="E14" s="268" t="s">
        <v>374</v>
      </c>
      <c r="F14" s="268" t="s">
        <v>352</v>
      </c>
      <c r="G14" s="269">
        <v>60033756</v>
      </c>
      <c r="H14" s="173">
        <v>15200000</v>
      </c>
      <c r="I14" s="270">
        <v>18349882</v>
      </c>
      <c r="J14" s="271" t="s">
        <v>375</v>
      </c>
      <c r="K14" s="271" t="s">
        <v>375</v>
      </c>
      <c r="L14" s="272" t="s">
        <v>145</v>
      </c>
      <c r="N14" s="147">
        <f t="shared" si="0"/>
        <v>1.2072290789473685</v>
      </c>
    </row>
    <row r="15" spans="1:14" ht="108" customHeight="1">
      <c r="A15" s="487"/>
      <c r="B15" s="488"/>
      <c r="C15" s="488"/>
      <c r="D15" s="488"/>
      <c r="E15" s="268" t="s">
        <v>376</v>
      </c>
      <c r="F15" s="268" t="s">
        <v>352</v>
      </c>
      <c r="G15" s="269">
        <v>60042330</v>
      </c>
      <c r="H15" s="173">
        <v>9500000</v>
      </c>
      <c r="I15" s="270">
        <v>12463415.7</v>
      </c>
      <c r="J15" s="271" t="s">
        <v>377</v>
      </c>
      <c r="K15" s="271" t="s">
        <v>378</v>
      </c>
      <c r="L15" s="272" t="s">
        <v>145</v>
      </c>
      <c r="N15" s="147">
        <f t="shared" si="0"/>
        <v>1.311938494736842</v>
      </c>
    </row>
    <row r="16" spans="1:14" ht="168.75" customHeight="1">
      <c r="A16" s="487" t="s">
        <v>379</v>
      </c>
      <c r="B16" s="488" t="s">
        <v>380</v>
      </c>
      <c r="C16" s="488" t="s">
        <v>381</v>
      </c>
      <c r="D16" s="488" t="s">
        <v>382</v>
      </c>
      <c r="E16" s="268" t="s">
        <v>383</v>
      </c>
      <c r="F16" s="268" t="s">
        <v>384</v>
      </c>
      <c r="G16" s="269">
        <v>60034116</v>
      </c>
      <c r="H16" s="173">
        <v>454337284.26</v>
      </c>
      <c r="I16" s="270">
        <v>173550130</v>
      </c>
      <c r="J16" s="271" t="s">
        <v>385</v>
      </c>
      <c r="K16" s="271" t="s">
        <v>386</v>
      </c>
      <c r="L16" s="272" t="s">
        <v>145</v>
      </c>
      <c r="N16" s="147">
        <f t="shared" si="0"/>
        <v>0.3819852255415689</v>
      </c>
    </row>
    <row r="17" spans="1:14" ht="237.75" customHeight="1">
      <c r="A17" s="487"/>
      <c r="B17" s="488"/>
      <c r="C17" s="488"/>
      <c r="D17" s="488"/>
      <c r="E17" s="268" t="s">
        <v>387</v>
      </c>
      <c r="F17" s="268" t="s">
        <v>382</v>
      </c>
      <c r="G17" s="269">
        <v>60034116</v>
      </c>
      <c r="H17" s="173">
        <v>15426617</v>
      </c>
      <c r="I17" s="270">
        <v>3305298</v>
      </c>
      <c r="J17" s="271" t="s">
        <v>388</v>
      </c>
      <c r="K17" s="271" t="s">
        <v>389</v>
      </c>
      <c r="L17" s="272" t="s">
        <v>145</v>
      </c>
      <c r="N17" s="147">
        <f t="shared" si="0"/>
        <v>0.21425941928810446</v>
      </c>
    </row>
    <row r="18" spans="1:14" ht="100.5" customHeight="1">
      <c r="A18" s="487" t="s">
        <v>390</v>
      </c>
      <c r="B18" s="488" t="s">
        <v>391</v>
      </c>
      <c r="C18" s="488" t="s">
        <v>598</v>
      </c>
      <c r="D18" s="488" t="s">
        <v>382</v>
      </c>
      <c r="E18" s="268" t="s">
        <v>392</v>
      </c>
      <c r="F18" s="268" t="s">
        <v>393</v>
      </c>
      <c r="G18" s="269" t="s">
        <v>394</v>
      </c>
      <c r="H18" s="173">
        <v>250000</v>
      </c>
      <c r="I18" s="173">
        <v>275187.49</v>
      </c>
      <c r="J18" s="511" t="s">
        <v>597</v>
      </c>
      <c r="K18" s="512"/>
      <c r="L18" s="394" t="s">
        <v>145</v>
      </c>
      <c r="N18" s="147">
        <f t="shared" si="0"/>
        <v>1.10074996</v>
      </c>
    </row>
    <row r="19" spans="1:14" ht="105">
      <c r="A19" s="487"/>
      <c r="B19" s="488"/>
      <c r="C19" s="488"/>
      <c r="D19" s="488"/>
      <c r="E19" s="268" t="s">
        <v>395</v>
      </c>
      <c r="F19" s="268" t="s">
        <v>64</v>
      </c>
      <c r="G19" s="269"/>
      <c r="H19" s="173">
        <v>250000</v>
      </c>
      <c r="I19" s="173">
        <v>177310</v>
      </c>
      <c r="J19" s="271" t="s">
        <v>396</v>
      </c>
      <c r="K19" s="271" t="s">
        <v>396</v>
      </c>
      <c r="L19" s="394" t="s">
        <v>222</v>
      </c>
      <c r="N19" s="147">
        <f t="shared" si="0"/>
        <v>0.70924</v>
      </c>
    </row>
    <row r="20" spans="1:14" ht="135">
      <c r="A20" s="487"/>
      <c r="B20" s="488"/>
      <c r="C20" s="488"/>
      <c r="D20" s="488"/>
      <c r="E20" s="268" t="s">
        <v>397</v>
      </c>
      <c r="F20" s="268" t="s">
        <v>398</v>
      </c>
      <c r="G20" s="269">
        <v>60030962</v>
      </c>
      <c r="H20" s="173">
        <f>390000000/1.2</f>
        <v>325000000</v>
      </c>
      <c r="I20" s="222">
        <v>354612612.63</v>
      </c>
      <c r="J20" s="271" t="s">
        <v>399</v>
      </c>
      <c r="K20" s="271" t="s">
        <v>400</v>
      </c>
      <c r="L20" s="272" t="s">
        <v>145</v>
      </c>
      <c r="N20" s="274">
        <f t="shared" si="0"/>
        <v>1.0911157311692308</v>
      </c>
    </row>
    <row r="21" spans="1:14" ht="75" customHeight="1">
      <c r="A21" s="379" t="s">
        <v>401</v>
      </c>
      <c r="B21" s="370" t="s">
        <v>349</v>
      </c>
      <c r="C21" s="369" t="s">
        <v>402</v>
      </c>
      <c r="D21" s="369" t="s">
        <v>349</v>
      </c>
      <c r="E21" s="276" t="s">
        <v>403</v>
      </c>
      <c r="F21" s="276" t="s">
        <v>404</v>
      </c>
      <c r="G21" s="277">
        <v>210144</v>
      </c>
      <c r="H21" s="173">
        <v>349336000</v>
      </c>
      <c r="I21" s="169">
        <v>376321634.92</v>
      </c>
      <c r="J21" s="271" t="s">
        <v>405</v>
      </c>
      <c r="K21" s="271" t="s">
        <v>406</v>
      </c>
      <c r="L21" s="278" t="s">
        <v>145</v>
      </c>
      <c r="N21" s="147">
        <f t="shared" si="0"/>
        <v>1.0772483652414868</v>
      </c>
    </row>
    <row r="22" spans="1:14" ht="90">
      <c r="A22" s="487" t="s">
        <v>407</v>
      </c>
      <c r="B22" s="493" t="s">
        <v>349</v>
      </c>
      <c r="C22" s="493" t="s">
        <v>408</v>
      </c>
      <c r="D22" s="494" t="s">
        <v>349</v>
      </c>
      <c r="E22" s="276" t="s">
        <v>409</v>
      </c>
      <c r="F22" s="276" t="s">
        <v>352</v>
      </c>
      <c r="G22" s="279">
        <v>224134</v>
      </c>
      <c r="H22" s="173">
        <v>71900000</v>
      </c>
      <c r="I22" s="169">
        <v>76108303.74</v>
      </c>
      <c r="J22" s="271" t="s">
        <v>405</v>
      </c>
      <c r="K22" s="271" t="s">
        <v>410</v>
      </c>
      <c r="L22" s="278" t="s">
        <v>145</v>
      </c>
      <c r="N22" s="147">
        <f t="shared" si="0"/>
        <v>1.0585299546592488</v>
      </c>
    </row>
    <row r="23" spans="1:14" ht="74.25" customHeight="1">
      <c r="A23" s="487"/>
      <c r="B23" s="493"/>
      <c r="C23" s="493"/>
      <c r="D23" s="493"/>
      <c r="E23" s="276" t="s">
        <v>411</v>
      </c>
      <c r="F23" s="276" t="s">
        <v>352</v>
      </c>
      <c r="G23" s="277" t="s">
        <v>394</v>
      </c>
      <c r="H23" s="173">
        <v>400000</v>
      </c>
      <c r="I23" s="270">
        <f>378150*1.21</f>
        <v>457561.5</v>
      </c>
      <c r="J23" s="271" t="s">
        <v>412</v>
      </c>
      <c r="K23" s="271" t="s">
        <v>412</v>
      </c>
      <c r="L23" s="278" t="s">
        <v>222</v>
      </c>
      <c r="N23" s="147">
        <f t="shared" si="0"/>
        <v>1.14390375</v>
      </c>
    </row>
    <row r="24" spans="1:14" ht="60">
      <c r="A24" s="487" t="s">
        <v>413</v>
      </c>
      <c r="B24" s="493" t="s">
        <v>349</v>
      </c>
      <c r="C24" s="494" t="s">
        <v>414</v>
      </c>
      <c r="D24" s="494" t="s">
        <v>349</v>
      </c>
      <c r="E24" s="276" t="s">
        <v>415</v>
      </c>
      <c r="F24" s="276" t="s">
        <v>404</v>
      </c>
      <c r="G24" s="277">
        <v>210142</v>
      </c>
      <c r="H24" s="173">
        <v>395000000</v>
      </c>
      <c r="I24" s="270">
        <v>422937210.44</v>
      </c>
      <c r="J24" s="271" t="s">
        <v>405</v>
      </c>
      <c r="K24" s="271" t="s">
        <v>416</v>
      </c>
      <c r="L24" s="278" t="s">
        <v>145</v>
      </c>
      <c r="N24" s="147">
        <f t="shared" si="0"/>
        <v>1.0707271150379747</v>
      </c>
    </row>
    <row r="25" spans="1:14" ht="171.75" customHeight="1">
      <c r="A25" s="487"/>
      <c r="B25" s="493"/>
      <c r="C25" s="494"/>
      <c r="D25" s="494"/>
      <c r="E25" s="276" t="s">
        <v>417</v>
      </c>
      <c r="F25" s="276" t="s">
        <v>352</v>
      </c>
      <c r="G25" s="277" t="s">
        <v>394</v>
      </c>
      <c r="H25" s="173">
        <v>700000</v>
      </c>
      <c r="I25" s="270">
        <f>673420*1.21</f>
        <v>814838.2</v>
      </c>
      <c r="J25" s="271" t="s">
        <v>418</v>
      </c>
      <c r="K25" s="271" t="s">
        <v>419</v>
      </c>
      <c r="L25" s="278" t="s">
        <v>222</v>
      </c>
      <c r="N25" s="147">
        <f t="shared" si="0"/>
        <v>1.1640545714285713</v>
      </c>
    </row>
    <row r="26" spans="1:14" ht="75">
      <c r="A26" s="487" t="s">
        <v>420</v>
      </c>
      <c r="B26" s="495" t="s">
        <v>421</v>
      </c>
      <c r="C26" s="495" t="s">
        <v>422</v>
      </c>
      <c r="D26" s="488" t="s">
        <v>423</v>
      </c>
      <c r="E26" s="368" t="s">
        <v>424</v>
      </c>
      <c r="F26" s="280" t="s">
        <v>393</v>
      </c>
      <c r="G26" s="269" t="s">
        <v>394</v>
      </c>
      <c r="H26" s="173">
        <v>470000</v>
      </c>
      <c r="I26" s="173">
        <v>468257</v>
      </c>
      <c r="J26" s="281" t="s">
        <v>425</v>
      </c>
      <c r="K26" s="271" t="s">
        <v>426</v>
      </c>
      <c r="L26" s="390" t="s">
        <v>145</v>
      </c>
      <c r="N26" s="147">
        <f t="shared" si="0"/>
        <v>0.9962914893617021</v>
      </c>
    </row>
    <row r="27" spans="1:14" ht="90">
      <c r="A27" s="487"/>
      <c r="B27" s="495"/>
      <c r="C27" s="495"/>
      <c r="D27" s="495"/>
      <c r="E27" s="368" t="s">
        <v>427</v>
      </c>
      <c r="F27" s="280" t="s">
        <v>393</v>
      </c>
      <c r="G27" s="269" t="s">
        <v>394</v>
      </c>
      <c r="H27" s="173">
        <v>1000000</v>
      </c>
      <c r="I27" s="173">
        <v>980111</v>
      </c>
      <c r="J27" s="281" t="s">
        <v>425</v>
      </c>
      <c r="K27" s="271" t="s">
        <v>426</v>
      </c>
      <c r="L27" s="390" t="s">
        <v>145</v>
      </c>
      <c r="N27" s="147">
        <f t="shared" si="0"/>
        <v>0.980111</v>
      </c>
    </row>
    <row r="28" spans="1:14" ht="189.75" customHeight="1">
      <c r="A28" s="487"/>
      <c r="B28" s="495"/>
      <c r="C28" s="495"/>
      <c r="D28" s="495"/>
      <c r="E28" s="368" t="s">
        <v>428</v>
      </c>
      <c r="F28" s="280" t="s">
        <v>393</v>
      </c>
      <c r="G28" s="269" t="s">
        <v>394</v>
      </c>
      <c r="H28" s="173">
        <v>250000</v>
      </c>
      <c r="I28" s="173">
        <v>233240</v>
      </c>
      <c r="J28" s="281" t="s">
        <v>425</v>
      </c>
      <c r="K28" s="271" t="s">
        <v>429</v>
      </c>
      <c r="L28" s="390" t="s">
        <v>145</v>
      </c>
      <c r="N28" s="147">
        <f t="shared" si="0"/>
        <v>0.93296</v>
      </c>
    </row>
    <row r="29" spans="1:14" ht="158.25" customHeight="1">
      <c r="A29" s="487"/>
      <c r="B29" s="495"/>
      <c r="C29" s="495"/>
      <c r="D29" s="495"/>
      <c r="E29" s="368" t="s">
        <v>430</v>
      </c>
      <c r="F29" s="280" t="s">
        <v>393</v>
      </c>
      <c r="G29" s="269" t="s">
        <v>394</v>
      </c>
      <c r="H29" s="173">
        <v>250000</v>
      </c>
      <c r="I29" s="173">
        <v>288124</v>
      </c>
      <c r="J29" s="281" t="s">
        <v>425</v>
      </c>
      <c r="K29" s="271" t="s">
        <v>426</v>
      </c>
      <c r="L29" s="390" t="s">
        <v>145</v>
      </c>
      <c r="N29" s="147">
        <f t="shared" si="0"/>
        <v>1.152496</v>
      </c>
    </row>
    <row r="30" spans="1:14" ht="181.5" customHeight="1">
      <c r="A30" s="487"/>
      <c r="B30" s="495"/>
      <c r="C30" s="495"/>
      <c r="D30" s="495"/>
      <c r="E30" s="368" t="s">
        <v>431</v>
      </c>
      <c r="F30" s="280" t="s">
        <v>393</v>
      </c>
      <c r="G30" s="269" t="s">
        <v>394</v>
      </c>
      <c r="H30" s="173">
        <v>4500000</v>
      </c>
      <c r="I30" s="173">
        <v>4907566</v>
      </c>
      <c r="J30" s="281" t="s">
        <v>432</v>
      </c>
      <c r="K30" s="271" t="s">
        <v>433</v>
      </c>
      <c r="L30" s="390" t="s">
        <v>145</v>
      </c>
      <c r="N30" s="147">
        <f t="shared" si="0"/>
        <v>1.0905702222222222</v>
      </c>
    </row>
    <row r="31" spans="1:14" ht="180.75" customHeight="1">
      <c r="A31" s="487" t="s">
        <v>434</v>
      </c>
      <c r="B31" s="488" t="s">
        <v>435</v>
      </c>
      <c r="C31" s="488" t="s">
        <v>436</v>
      </c>
      <c r="D31" s="488" t="s">
        <v>437</v>
      </c>
      <c r="E31" s="276" t="s">
        <v>438</v>
      </c>
      <c r="F31" s="280" t="s">
        <v>439</v>
      </c>
      <c r="G31" s="282">
        <v>208276</v>
      </c>
      <c r="H31" s="173">
        <v>6000000</v>
      </c>
      <c r="I31" s="222">
        <v>5349536</v>
      </c>
      <c r="J31" s="283" t="s">
        <v>440</v>
      </c>
      <c r="K31" s="283" t="s">
        <v>441</v>
      </c>
      <c r="L31" s="284" t="s">
        <v>222</v>
      </c>
      <c r="N31" s="147">
        <f t="shared" si="0"/>
        <v>0.8915893333333333</v>
      </c>
    </row>
    <row r="32" spans="1:14" ht="285">
      <c r="A32" s="487"/>
      <c r="B32" s="488"/>
      <c r="C32" s="488"/>
      <c r="D32" s="488"/>
      <c r="E32" s="276" t="s">
        <v>442</v>
      </c>
      <c r="F32" s="280" t="s">
        <v>443</v>
      </c>
      <c r="G32" s="269">
        <v>60061493</v>
      </c>
      <c r="H32" s="173">
        <v>28000000</v>
      </c>
      <c r="I32" s="222">
        <v>30703658</v>
      </c>
      <c r="J32" s="283" t="s">
        <v>444</v>
      </c>
      <c r="K32" s="283" t="s">
        <v>445</v>
      </c>
      <c r="L32" s="284" t="s">
        <v>145</v>
      </c>
      <c r="N32" s="147">
        <f t="shared" si="0"/>
        <v>1.0965592142857143</v>
      </c>
    </row>
    <row r="33" spans="1:14" ht="305.25" customHeight="1">
      <c r="A33" s="487"/>
      <c r="B33" s="488"/>
      <c r="C33" s="488"/>
      <c r="D33" s="488"/>
      <c r="E33" s="276" t="s">
        <v>446</v>
      </c>
      <c r="F33" s="280" t="s">
        <v>439</v>
      </c>
      <c r="G33" s="282">
        <v>60042204</v>
      </c>
      <c r="H33" s="173">
        <v>25675000</v>
      </c>
      <c r="I33" s="222">
        <v>29269500</v>
      </c>
      <c r="J33" s="283" t="s">
        <v>447</v>
      </c>
      <c r="K33" s="283" t="s">
        <v>448</v>
      </c>
      <c r="L33" s="284" t="s">
        <v>145</v>
      </c>
      <c r="N33" s="274">
        <f t="shared" si="0"/>
        <v>1.14</v>
      </c>
    </row>
    <row r="34" spans="1:14" ht="120">
      <c r="A34" s="487" t="s">
        <v>449</v>
      </c>
      <c r="B34" s="494" t="s">
        <v>450</v>
      </c>
      <c r="C34" s="494" t="s">
        <v>451</v>
      </c>
      <c r="D34" s="494" t="s">
        <v>452</v>
      </c>
      <c r="E34" s="276" t="s">
        <v>453</v>
      </c>
      <c r="F34" s="276" t="s">
        <v>450</v>
      </c>
      <c r="G34" s="277">
        <v>481104</v>
      </c>
      <c r="H34" s="173">
        <v>8945305</v>
      </c>
      <c r="I34" s="270">
        <v>10823819</v>
      </c>
      <c r="J34" s="281" t="s">
        <v>454</v>
      </c>
      <c r="K34" s="281" t="s">
        <v>455</v>
      </c>
      <c r="L34" s="278" t="s">
        <v>145</v>
      </c>
      <c r="N34" s="147">
        <f t="shared" si="0"/>
        <v>1.2099999944104756</v>
      </c>
    </row>
    <row r="35" spans="1:14" ht="60" customHeight="1">
      <c r="A35" s="487"/>
      <c r="B35" s="493"/>
      <c r="C35" s="494"/>
      <c r="D35" s="493"/>
      <c r="E35" s="500" t="s">
        <v>456</v>
      </c>
      <c r="F35" s="500" t="s">
        <v>450</v>
      </c>
      <c r="G35" s="285"/>
      <c r="H35" s="286">
        <v>185000</v>
      </c>
      <c r="I35" s="502">
        <v>231594</v>
      </c>
      <c r="J35" s="504" t="s">
        <v>457</v>
      </c>
      <c r="K35" s="505"/>
      <c r="L35" s="496" t="s">
        <v>222</v>
      </c>
      <c r="N35" s="147">
        <f t="shared" si="0"/>
        <v>1.2518594594594594</v>
      </c>
    </row>
    <row r="36" spans="1:14" ht="15">
      <c r="A36" s="487"/>
      <c r="B36" s="493"/>
      <c r="C36" s="494"/>
      <c r="D36" s="493"/>
      <c r="E36" s="501"/>
      <c r="F36" s="501"/>
      <c r="G36" s="285"/>
      <c r="H36" s="286">
        <v>10000</v>
      </c>
      <c r="I36" s="503"/>
      <c r="J36" s="506"/>
      <c r="K36" s="507"/>
      <c r="L36" s="497"/>
      <c r="N36" s="147">
        <f t="shared" si="0"/>
        <v>0</v>
      </c>
    </row>
    <row r="37" spans="1:14" ht="105" customHeight="1">
      <c r="A37" s="487"/>
      <c r="B37" s="493"/>
      <c r="C37" s="494"/>
      <c r="D37" s="493"/>
      <c r="E37" s="288" t="s">
        <v>458</v>
      </c>
      <c r="F37" s="288" t="s">
        <v>450</v>
      </c>
      <c r="G37" s="285"/>
      <c r="H37" s="286">
        <v>85000</v>
      </c>
      <c r="I37" s="204">
        <v>95590</v>
      </c>
      <c r="J37" s="498" t="s">
        <v>459</v>
      </c>
      <c r="K37" s="499"/>
      <c r="L37" s="289" t="s">
        <v>222</v>
      </c>
      <c r="N37" s="147">
        <f>I37/H37</f>
        <v>1.1245882352941177</v>
      </c>
    </row>
    <row r="38" spans="1:14" ht="159" customHeight="1">
      <c r="A38" s="487" t="s">
        <v>460</v>
      </c>
      <c r="B38" s="494" t="s">
        <v>461</v>
      </c>
      <c r="C38" s="494" t="s">
        <v>462</v>
      </c>
      <c r="D38" s="494" t="s">
        <v>382</v>
      </c>
      <c r="E38" s="276" t="s">
        <v>463</v>
      </c>
      <c r="F38" s="276" t="s">
        <v>464</v>
      </c>
      <c r="G38" s="277">
        <v>377570</v>
      </c>
      <c r="H38" s="173">
        <v>37396352</v>
      </c>
      <c r="I38" s="270">
        <v>45249586</v>
      </c>
      <c r="J38" s="271" t="s">
        <v>465</v>
      </c>
      <c r="K38" s="271" t="s">
        <v>466</v>
      </c>
      <c r="L38" s="278" t="s">
        <v>145</v>
      </c>
      <c r="N38" s="147">
        <f t="shared" si="0"/>
        <v>1.210000002139246</v>
      </c>
    </row>
    <row r="39" spans="1:14" ht="210.75" customHeight="1">
      <c r="A39" s="487"/>
      <c r="B39" s="493"/>
      <c r="C39" s="494"/>
      <c r="D39" s="494"/>
      <c r="E39" s="276" t="s">
        <v>467</v>
      </c>
      <c r="F39" s="276" t="s">
        <v>382</v>
      </c>
      <c r="G39" s="277" t="s">
        <v>394</v>
      </c>
      <c r="H39" s="173">
        <v>119000</v>
      </c>
      <c r="I39" s="270">
        <v>143990</v>
      </c>
      <c r="J39" s="290" t="s">
        <v>468</v>
      </c>
      <c r="K39" s="290" t="s">
        <v>468</v>
      </c>
      <c r="L39" s="278" t="s">
        <v>222</v>
      </c>
      <c r="N39" s="147">
        <f t="shared" si="0"/>
        <v>1.21</v>
      </c>
    </row>
    <row r="40" spans="1:14" ht="118.5" customHeight="1">
      <c r="A40" s="487"/>
      <c r="B40" s="493"/>
      <c r="C40" s="494"/>
      <c r="D40" s="494"/>
      <c r="E40" s="276" t="s">
        <v>469</v>
      </c>
      <c r="F40" s="276" t="s">
        <v>382</v>
      </c>
      <c r="G40" s="277"/>
      <c r="H40" s="173">
        <v>198000</v>
      </c>
      <c r="I40" s="270">
        <v>239580</v>
      </c>
      <c r="J40" s="290" t="s">
        <v>468</v>
      </c>
      <c r="K40" s="290" t="s">
        <v>468</v>
      </c>
      <c r="L40" s="278" t="s">
        <v>222</v>
      </c>
      <c r="N40" s="147">
        <f t="shared" si="0"/>
        <v>1.21</v>
      </c>
    </row>
    <row r="41" spans="1:14" ht="111.75" customHeight="1">
      <c r="A41" s="487" t="s">
        <v>470</v>
      </c>
      <c r="B41" s="494" t="s">
        <v>349</v>
      </c>
      <c r="C41" s="494" t="s">
        <v>471</v>
      </c>
      <c r="D41" s="494" t="s">
        <v>349</v>
      </c>
      <c r="E41" s="368" t="s">
        <v>472</v>
      </c>
      <c r="F41" s="280" t="s">
        <v>352</v>
      </c>
      <c r="G41" s="277" t="s">
        <v>394</v>
      </c>
      <c r="H41" s="169">
        <v>110000</v>
      </c>
      <c r="I41" s="270">
        <v>116160</v>
      </c>
      <c r="J41" s="290" t="s">
        <v>473</v>
      </c>
      <c r="K41" s="290" t="s">
        <v>473</v>
      </c>
      <c r="L41" s="278" t="s">
        <v>222</v>
      </c>
      <c r="N41" s="147">
        <f t="shared" si="0"/>
        <v>1.056</v>
      </c>
    </row>
    <row r="42" spans="1:14" ht="108" customHeight="1">
      <c r="A42" s="487"/>
      <c r="B42" s="494"/>
      <c r="C42" s="494"/>
      <c r="D42" s="494"/>
      <c r="E42" s="276" t="s">
        <v>474</v>
      </c>
      <c r="F42" s="276" t="s">
        <v>352</v>
      </c>
      <c r="G42" s="269"/>
      <c r="H42" s="173">
        <v>350000</v>
      </c>
      <c r="I42" s="222">
        <v>359370</v>
      </c>
      <c r="J42" s="271" t="s">
        <v>475</v>
      </c>
      <c r="K42" s="271" t="s">
        <v>475</v>
      </c>
      <c r="L42" s="278" t="s">
        <v>222</v>
      </c>
      <c r="N42" s="147">
        <f t="shared" si="0"/>
        <v>1.0267714285714287</v>
      </c>
    </row>
    <row r="43" spans="1:14" ht="96.75" customHeight="1">
      <c r="A43" s="487" t="s">
        <v>476</v>
      </c>
      <c r="B43" s="494" t="s">
        <v>349</v>
      </c>
      <c r="C43" s="508" t="s">
        <v>477</v>
      </c>
      <c r="D43" s="508" t="s">
        <v>349</v>
      </c>
      <c r="E43" s="276" t="s">
        <v>478</v>
      </c>
      <c r="F43" s="276" t="s">
        <v>352</v>
      </c>
      <c r="G43" s="277"/>
      <c r="H43" s="169">
        <v>350000</v>
      </c>
      <c r="I43" s="291">
        <v>358160</v>
      </c>
      <c r="J43" s="271" t="s">
        <v>475</v>
      </c>
      <c r="K43" s="271" t="s">
        <v>475</v>
      </c>
      <c r="L43" s="278" t="s">
        <v>222</v>
      </c>
      <c r="N43" s="147">
        <f t="shared" si="0"/>
        <v>1.0233142857142856</v>
      </c>
    </row>
    <row r="44" spans="1:14" ht="85.5" customHeight="1">
      <c r="A44" s="487"/>
      <c r="B44" s="494"/>
      <c r="C44" s="508"/>
      <c r="D44" s="508"/>
      <c r="E44" s="368" t="s">
        <v>479</v>
      </c>
      <c r="F44" s="280" t="s">
        <v>352</v>
      </c>
      <c r="G44" s="269"/>
      <c r="H44" s="173">
        <v>3750000</v>
      </c>
      <c r="I44" s="222">
        <v>3063415.08</v>
      </c>
      <c r="J44" s="271" t="s">
        <v>480</v>
      </c>
      <c r="K44" s="271" t="s">
        <v>481</v>
      </c>
      <c r="L44" s="278" t="s">
        <v>145</v>
      </c>
      <c r="N44" s="147">
        <f t="shared" si="0"/>
        <v>0.816910688</v>
      </c>
    </row>
    <row r="45" spans="1:14" ht="60">
      <c r="A45" s="487"/>
      <c r="B45" s="494"/>
      <c r="C45" s="508"/>
      <c r="D45" s="508"/>
      <c r="E45" s="368" t="s">
        <v>482</v>
      </c>
      <c r="F45" s="280" t="s">
        <v>352</v>
      </c>
      <c r="G45" s="292"/>
      <c r="H45" s="173">
        <v>8200000</v>
      </c>
      <c r="I45" s="293">
        <v>6226841.86</v>
      </c>
      <c r="J45" s="271" t="s">
        <v>483</v>
      </c>
      <c r="K45" s="271" t="s">
        <v>484</v>
      </c>
      <c r="L45" s="278" t="s">
        <v>145</v>
      </c>
      <c r="N45" s="147">
        <f t="shared" si="0"/>
        <v>0.7593709585365854</v>
      </c>
    </row>
    <row r="46" spans="1:14" ht="61.5" customHeight="1">
      <c r="A46" s="487"/>
      <c r="B46" s="494"/>
      <c r="C46" s="508"/>
      <c r="D46" s="508"/>
      <c r="E46" s="368" t="s">
        <v>485</v>
      </c>
      <c r="F46" s="280" t="s">
        <v>352</v>
      </c>
      <c r="G46" s="292"/>
      <c r="H46" s="173">
        <v>60000</v>
      </c>
      <c r="I46" s="293">
        <f>55250*1.21</f>
        <v>66852.5</v>
      </c>
      <c r="J46" s="290" t="s">
        <v>486</v>
      </c>
      <c r="K46" s="290" t="s">
        <v>486</v>
      </c>
      <c r="L46" s="278" t="s">
        <v>222</v>
      </c>
      <c r="N46" s="147">
        <f t="shared" si="0"/>
        <v>1.1142083333333332</v>
      </c>
    </row>
    <row r="47" spans="1:14" ht="61.5" customHeight="1">
      <c r="A47" s="487"/>
      <c r="B47" s="494"/>
      <c r="C47" s="508"/>
      <c r="D47" s="508"/>
      <c r="E47" s="368" t="s">
        <v>487</v>
      </c>
      <c r="F47" s="280" t="s">
        <v>352</v>
      </c>
      <c r="G47" s="292"/>
      <c r="H47" s="173">
        <v>60000</v>
      </c>
      <c r="I47" s="293">
        <f>20400*1.21</f>
        <v>24684</v>
      </c>
      <c r="J47" s="290" t="s">
        <v>486</v>
      </c>
      <c r="K47" s="290" t="s">
        <v>486</v>
      </c>
      <c r="L47" s="278" t="s">
        <v>222</v>
      </c>
      <c r="N47" s="147">
        <f t="shared" si="0"/>
        <v>0.4114</v>
      </c>
    </row>
    <row r="48" spans="1:14" ht="61.5" customHeight="1">
      <c r="A48" s="487"/>
      <c r="B48" s="494"/>
      <c r="C48" s="508"/>
      <c r="D48" s="508"/>
      <c r="E48" s="368" t="s">
        <v>488</v>
      </c>
      <c r="F48" s="280" t="s">
        <v>352</v>
      </c>
      <c r="G48" s="292"/>
      <c r="H48" s="173">
        <v>11460</v>
      </c>
      <c r="I48" s="293">
        <f>11460*1.21</f>
        <v>13866.6</v>
      </c>
      <c r="J48" s="290" t="s">
        <v>489</v>
      </c>
      <c r="K48" s="290" t="s">
        <v>489</v>
      </c>
      <c r="L48" s="278" t="s">
        <v>222</v>
      </c>
      <c r="N48" s="147">
        <f t="shared" si="0"/>
        <v>1.21</v>
      </c>
    </row>
    <row r="49" spans="1:14" ht="78" customHeight="1">
      <c r="A49" s="487" t="s">
        <v>490</v>
      </c>
      <c r="B49" s="510" t="s">
        <v>349</v>
      </c>
      <c r="C49" s="510" t="s">
        <v>491</v>
      </c>
      <c r="D49" s="510" t="s">
        <v>349</v>
      </c>
      <c r="E49" s="368" t="s">
        <v>492</v>
      </c>
      <c r="F49" s="280" t="s">
        <v>352</v>
      </c>
      <c r="G49" s="269">
        <v>369830</v>
      </c>
      <c r="H49" s="173">
        <v>3300000</v>
      </c>
      <c r="I49" s="293">
        <v>2185717.3</v>
      </c>
      <c r="J49" s="271" t="s">
        <v>493</v>
      </c>
      <c r="K49" s="271" t="s">
        <v>493</v>
      </c>
      <c r="L49" s="278" t="s">
        <v>145</v>
      </c>
      <c r="N49" s="147">
        <f t="shared" si="0"/>
        <v>0.6623385757575757</v>
      </c>
    </row>
    <row r="50" spans="1:14" ht="75" customHeight="1">
      <c r="A50" s="487"/>
      <c r="B50" s="510"/>
      <c r="C50" s="510"/>
      <c r="D50" s="510"/>
      <c r="E50" s="368" t="s">
        <v>494</v>
      </c>
      <c r="F50" s="280" t="s">
        <v>352</v>
      </c>
      <c r="G50" s="269">
        <v>480966</v>
      </c>
      <c r="H50" s="173">
        <v>6500000</v>
      </c>
      <c r="I50" s="222">
        <v>4954716.6</v>
      </c>
      <c r="J50" s="271" t="s">
        <v>495</v>
      </c>
      <c r="K50" s="271" t="s">
        <v>495</v>
      </c>
      <c r="L50" s="278" t="s">
        <v>145</v>
      </c>
      <c r="N50" s="147">
        <f t="shared" si="0"/>
        <v>0.7622640923076922</v>
      </c>
    </row>
    <row r="51" spans="1:14" ht="198.75" customHeight="1">
      <c r="A51" s="487"/>
      <c r="B51" s="510"/>
      <c r="C51" s="510"/>
      <c r="D51" s="510"/>
      <c r="E51" s="276" t="s">
        <v>496</v>
      </c>
      <c r="F51" s="276" t="s">
        <v>352</v>
      </c>
      <c r="G51" s="269"/>
      <c r="H51" s="173">
        <v>350000</v>
      </c>
      <c r="I51" s="222">
        <v>275275</v>
      </c>
      <c r="J51" s="271" t="s">
        <v>497</v>
      </c>
      <c r="K51" s="271" t="s">
        <v>497</v>
      </c>
      <c r="L51" s="278" t="s">
        <v>222</v>
      </c>
      <c r="N51" s="147">
        <f t="shared" si="0"/>
        <v>0.7865</v>
      </c>
    </row>
    <row r="52" spans="1:14" ht="150" customHeight="1">
      <c r="A52" s="487"/>
      <c r="B52" s="510"/>
      <c r="C52" s="510"/>
      <c r="D52" s="510"/>
      <c r="E52" s="276" t="s">
        <v>498</v>
      </c>
      <c r="F52" s="276" t="s">
        <v>352</v>
      </c>
      <c r="G52" s="277"/>
      <c r="H52" s="169">
        <v>350000</v>
      </c>
      <c r="I52" s="270">
        <v>252890</v>
      </c>
      <c r="J52" s="271" t="s">
        <v>497</v>
      </c>
      <c r="K52" s="271" t="s">
        <v>497</v>
      </c>
      <c r="L52" s="278" t="s">
        <v>222</v>
      </c>
      <c r="N52" s="147">
        <f t="shared" si="0"/>
        <v>0.7225428571428572</v>
      </c>
    </row>
    <row r="53" spans="1:14" ht="228.75" customHeight="1">
      <c r="A53" s="487"/>
      <c r="B53" s="510"/>
      <c r="C53" s="510"/>
      <c r="D53" s="510"/>
      <c r="E53" s="276" t="s">
        <v>499</v>
      </c>
      <c r="F53" s="276" t="s">
        <v>352</v>
      </c>
      <c r="G53" s="277"/>
      <c r="H53" s="169">
        <v>60000</v>
      </c>
      <c r="I53" s="270">
        <v>50820</v>
      </c>
      <c r="J53" s="290" t="s">
        <v>486</v>
      </c>
      <c r="K53" s="290" t="s">
        <v>486</v>
      </c>
      <c r="L53" s="278" t="s">
        <v>222</v>
      </c>
      <c r="N53" s="147">
        <f t="shared" si="0"/>
        <v>0.847</v>
      </c>
    </row>
    <row r="54" spans="1:14" ht="222" customHeight="1">
      <c r="A54" s="487"/>
      <c r="B54" s="510"/>
      <c r="C54" s="510"/>
      <c r="D54" s="510"/>
      <c r="E54" s="276" t="s">
        <v>500</v>
      </c>
      <c r="F54" s="276" t="s">
        <v>352</v>
      </c>
      <c r="G54" s="277"/>
      <c r="H54" s="169">
        <v>60000</v>
      </c>
      <c r="I54" s="270">
        <v>52635</v>
      </c>
      <c r="J54" s="290" t="s">
        <v>486</v>
      </c>
      <c r="K54" s="290" t="s">
        <v>486</v>
      </c>
      <c r="L54" s="278" t="s">
        <v>222</v>
      </c>
      <c r="N54" s="147">
        <f t="shared" si="0"/>
        <v>0.87725</v>
      </c>
    </row>
    <row r="55" spans="1:14" ht="45">
      <c r="A55" s="487" t="s">
        <v>501</v>
      </c>
      <c r="B55" s="452" t="s">
        <v>437</v>
      </c>
      <c r="C55" s="452" t="s">
        <v>502</v>
      </c>
      <c r="D55" s="452" t="s">
        <v>437</v>
      </c>
      <c r="E55" s="368" t="s">
        <v>503</v>
      </c>
      <c r="F55" s="280" t="s">
        <v>439</v>
      </c>
      <c r="G55" s="294"/>
      <c r="H55" s="173">
        <v>400000</v>
      </c>
      <c r="I55" s="222">
        <v>470085</v>
      </c>
      <c r="J55" s="283" t="s">
        <v>504</v>
      </c>
      <c r="K55" s="283" t="s">
        <v>504</v>
      </c>
      <c r="L55" s="284" t="s">
        <v>222</v>
      </c>
      <c r="N55" s="147">
        <f t="shared" si="0"/>
        <v>1.1752125</v>
      </c>
    </row>
    <row r="56" spans="1:14" ht="165">
      <c r="A56" s="487"/>
      <c r="B56" s="452"/>
      <c r="C56" s="452"/>
      <c r="D56" s="452"/>
      <c r="E56" s="368" t="s">
        <v>505</v>
      </c>
      <c r="F56" s="280" t="s">
        <v>506</v>
      </c>
      <c r="G56" s="294"/>
      <c r="H56" s="173">
        <v>23000000</v>
      </c>
      <c r="I56" s="222">
        <v>11377200</v>
      </c>
      <c r="J56" s="283" t="s">
        <v>507</v>
      </c>
      <c r="K56" s="283" t="s">
        <v>508</v>
      </c>
      <c r="L56" s="284" t="s">
        <v>145</v>
      </c>
      <c r="N56" s="147">
        <f t="shared" si="0"/>
        <v>0.4946608695652174</v>
      </c>
    </row>
    <row r="57" spans="1:14" ht="45">
      <c r="A57" s="487"/>
      <c r="B57" s="452"/>
      <c r="C57" s="452"/>
      <c r="D57" s="452"/>
      <c r="E57" s="368" t="s">
        <v>509</v>
      </c>
      <c r="F57" s="280" t="s">
        <v>439</v>
      </c>
      <c r="G57" s="294"/>
      <c r="H57" s="173">
        <v>210000</v>
      </c>
      <c r="I57" s="222">
        <v>60500</v>
      </c>
      <c r="J57" s="283" t="s">
        <v>510</v>
      </c>
      <c r="K57" s="283" t="s">
        <v>510</v>
      </c>
      <c r="L57" s="284" t="s">
        <v>222</v>
      </c>
      <c r="N57" s="147">
        <f t="shared" si="0"/>
        <v>0.28809523809523807</v>
      </c>
    </row>
    <row r="58" spans="1:14" ht="114" customHeight="1">
      <c r="A58" s="487"/>
      <c r="B58" s="452"/>
      <c r="C58" s="452"/>
      <c r="D58" s="452"/>
      <c r="E58" s="368" t="s">
        <v>511</v>
      </c>
      <c r="F58" s="280" t="s">
        <v>439</v>
      </c>
      <c r="G58" s="294"/>
      <c r="H58" s="173">
        <v>1830000</v>
      </c>
      <c r="I58" s="222">
        <v>1850466.3</v>
      </c>
      <c r="J58" s="283" t="s">
        <v>512</v>
      </c>
      <c r="K58" s="283" t="s">
        <v>513</v>
      </c>
      <c r="L58" s="284" t="s">
        <v>145</v>
      </c>
      <c r="N58" s="147">
        <f t="shared" si="0"/>
        <v>1.0111837704918034</v>
      </c>
    </row>
    <row r="59" spans="1:14" ht="165">
      <c r="A59" s="487"/>
      <c r="B59" s="452"/>
      <c r="C59" s="452"/>
      <c r="D59" s="452"/>
      <c r="E59" s="368" t="s">
        <v>514</v>
      </c>
      <c r="F59" s="280" t="s">
        <v>439</v>
      </c>
      <c r="G59" s="294"/>
      <c r="H59" s="173">
        <v>1215000</v>
      </c>
      <c r="I59" s="222">
        <v>1327370</v>
      </c>
      <c r="J59" s="283" t="s">
        <v>512</v>
      </c>
      <c r="K59" s="283" t="s">
        <v>515</v>
      </c>
      <c r="L59" s="284" t="s">
        <v>145</v>
      </c>
      <c r="N59" s="147">
        <f t="shared" si="0"/>
        <v>1.0924855967078189</v>
      </c>
    </row>
    <row r="60" spans="1:14" ht="99.75" customHeight="1">
      <c r="A60" s="487"/>
      <c r="B60" s="452"/>
      <c r="C60" s="452"/>
      <c r="D60" s="452"/>
      <c r="E60" s="368" t="s">
        <v>516</v>
      </c>
      <c r="F60" s="280" t="s">
        <v>517</v>
      </c>
      <c r="G60" s="292"/>
      <c r="H60" s="173">
        <v>3960000</v>
      </c>
      <c r="I60" s="222">
        <v>4762560</v>
      </c>
      <c r="J60" s="283" t="s">
        <v>518</v>
      </c>
      <c r="K60" s="283" t="s">
        <v>519</v>
      </c>
      <c r="L60" s="284" t="s">
        <v>222</v>
      </c>
      <c r="N60" s="147">
        <f t="shared" si="0"/>
        <v>1.2026666666666668</v>
      </c>
    </row>
    <row r="61" spans="1:14" ht="117" customHeight="1">
      <c r="A61" s="487"/>
      <c r="B61" s="452"/>
      <c r="C61" s="452"/>
      <c r="D61" s="452"/>
      <c r="E61" s="368" t="s">
        <v>520</v>
      </c>
      <c r="F61" s="280" t="s">
        <v>517</v>
      </c>
      <c r="G61" s="294"/>
      <c r="H61" s="173">
        <v>4750000</v>
      </c>
      <c r="I61" s="222">
        <v>4782072.95</v>
      </c>
      <c r="J61" s="283" t="s">
        <v>521</v>
      </c>
      <c r="K61" s="283" t="s">
        <v>522</v>
      </c>
      <c r="L61" s="284" t="s">
        <v>222</v>
      </c>
      <c r="N61" s="147">
        <f t="shared" si="0"/>
        <v>1.0067522</v>
      </c>
    </row>
    <row r="62" spans="1:14" ht="109.5" customHeight="1">
      <c r="A62" s="367" t="s">
        <v>523</v>
      </c>
      <c r="B62" s="368" t="s">
        <v>269</v>
      </c>
      <c r="C62" s="268" t="s">
        <v>524</v>
      </c>
      <c r="D62" s="268" t="s">
        <v>525</v>
      </c>
      <c r="E62" s="295" t="s">
        <v>526</v>
      </c>
      <c r="F62" s="295" t="s">
        <v>527</v>
      </c>
      <c r="G62" s="292">
        <v>495364</v>
      </c>
      <c r="H62" s="173">
        <v>21392043.42</v>
      </c>
      <c r="I62" s="169">
        <v>25884372.54</v>
      </c>
      <c r="J62" s="281" t="s">
        <v>528</v>
      </c>
      <c r="K62" s="281" t="s">
        <v>529</v>
      </c>
      <c r="L62" s="272" t="s">
        <v>145</v>
      </c>
      <c r="N62" s="147">
        <f t="shared" si="0"/>
        <v>1.2100000000841433</v>
      </c>
    </row>
    <row r="63" spans="1:14" ht="120">
      <c r="A63" s="509" t="s">
        <v>530</v>
      </c>
      <c r="B63" s="515" t="s">
        <v>450</v>
      </c>
      <c r="C63" s="515" t="s">
        <v>531</v>
      </c>
      <c r="D63" s="515" t="s">
        <v>532</v>
      </c>
      <c r="E63" s="295" t="s">
        <v>533</v>
      </c>
      <c r="F63" s="295" t="s">
        <v>534</v>
      </c>
      <c r="G63" s="296">
        <v>497722</v>
      </c>
      <c r="H63" s="270">
        <v>13889381</v>
      </c>
      <c r="I63" s="270">
        <v>15548094.59</v>
      </c>
      <c r="J63" s="271" t="s">
        <v>535</v>
      </c>
      <c r="K63" s="271" t="s">
        <v>536</v>
      </c>
      <c r="L63" s="272" t="s">
        <v>222</v>
      </c>
      <c r="N63" s="147">
        <f t="shared" si="0"/>
        <v>1.1194231470790528</v>
      </c>
    </row>
    <row r="64" spans="1:14" ht="45.75" customHeight="1">
      <c r="A64" s="509"/>
      <c r="B64" s="515"/>
      <c r="C64" s="515"/>
      <c r="D64" s="515"/>
      <c r="E64" s="295" t="s">
        <v>537</v>
      </c>
      <c r="F64" s="295" t="s">
        <v>534</v>
      </c>
      <c r="G64" s="296"/>
      <c r="H64" s="169">
        <v>144820</v>
      </c>
      <c r="I64" s="270">
        <f>144820*1.21</f>
        <v>175232.19999999998</v>
      </c>
      <c r="J64" s="513" t="s">
        <v>538</v>
      </c>
      <c r="K64" s="514"/>
      <c r="L64" s="278" t="s">
        <v>222</v>
      </c>
      <c r="N64" s="147">
        <f t="shared" si="0"/>
        <v>1.21</v>
      </c>
    </row>
    <row r="65" spans="1:14" ht="90">
      <c r="A65" s="509" t="s">
        <v>539</v>
      </c>
      <c r="B65" s="515" t="s">
        <v>269</v>
      </c>
      <c r="C65" s="515" t="s">
        <v>540</v>
      </c>
      <c r="D65" s="515" t="s">
        <v>541</v>
      </c>
      <c r="E65" s="295" t="s">
        <v>542</v>
      </c>
      <c r="F65" s="295" t="s">
        <v>269</v>
      </c>
      <c r="G65" s="296"/>
      <c r="H65" s="169">
        <v>170000</v>
      </c>
      <c r="I65" s="270">
        <v>205700</v>
      </c>
      <c r="J65" s="297" t="s">
        <v>468</v>
      </c>
      <c r="K65" s="297" t="s">
        <v>468</v>
      </c>
      <c r="L65" s="272" t="s">
        <v>222</v>
      </c>
      <c r="N65" s="147">
        <f t="shared" si="0"/>
        <v>1.21</v>
      </c>
    </row>
    <row r="66" spans="1:14" ht="80.25" customHeight="1">
      <c r="A66" s="509"/>
      <c r="B66" s="515"/>
      <c r="C66" s="515"/>
      <c r="D66" s="515"/>
      <c r="E66" s="295" t="s">
        <v>543</v>
      </c>
      <c r="F66" s="295" t="s">
        <v>269</v>
      </c>
      <c r="G66" s="296"/>
      <c r="H66" s="169">
        <v>195000</v>
      </c>
      <c r="I66" s="270">
        <f>195000*1.21</f>
        <v>235950</v>
      </c>
      <c r="J66" s="297" t="s">
        <v>468</v>
      </c>
      <c r="K66" s="297" t="s">
        <v>468</v>
      </c>
      <c r="L66" s="272" t="s">
        <v>222</v>
      </c>
      <c r="N66" s="147">
        <f t="shared" si="0"/>
        <v>1.21</v>
      </c>
    </row>
    <row r="67" spans="1:14" ht="64.5" customHeight="1">
      <c r="A67" s="509"/>
      <c r="B67" s="515"/>
      <c r="C67" s="515"/>
      <c r="D67" s="515"/>
      <c r="E67" s="295" t="s">
        <v>544</v>
      </c>
      <c r="F67" s="295" t="s">
        <v>545</v>
      </c>
      <c r="G67" s="296"/>
      <c r="H67" s="169">
        <v>334800</v>
      </c>
      <c r="I67" s="270">
        <f>334800*1.21</f>
        <v>405108</v>
      </c>
      <c r="J67" s="271" t="s">
        <v>546</v>
      </c>
      <c r="K67" s="271" t="s">
        <v>547</v>
      </c>
      <c r="L67" s="272" t="s">
        <v>222</v>
      </c>
      <c r="N67" s="147">
        <f t="shared" si="0"/>
        <v>1.21</v>
      </c>
    </row>
    <row r="68" spans="1:14" ht="66" customHeight="1">
      <c r="A68" s="509"/>
      <c r="B68" s="515"/>
      <c r="C68" s="515"/>
      <c r="D68" s="515"/>
      <c r="E68" s="295" t="s">
        <v>548</v>
      </c>
      <c r="F68" s="295" t="s">
        <v>545</v>
      </c>
      <c r="G68" s="296"/>
      <c r="H68" s="169">
        <v>1902272</v>
      </c>
      <c r="I68" s="270">
        <f>1902272*1.21</f>
        <v>2301749.12</v>
      </c>
      <c r="J68" s="271" t="s">
        <v>546</v>
      </c>
      <c r="K68" s="271" t="s">
        <v>547</v>
      </c>
      <c r="L68" s="272" t="s">
        <v>222</v>
      </c>
      <c r="N68" s="147">
        <f t="shared" si="0"/>
        <v>1.21</v>
      </c>
    </row>
    <row r="69" spans="1:14" ht="66.75" customHeight="1">
      <c r="A69" s="509"/>
      <c r="B69" s="515"/>
      <c r="C69" s="515"/>
      <c r="D69" s="515"/>
      <c r="E69" s="295" t="s">
        <v>549</v>
      </c>
      <c r="F69" s="295" t="s">
        <v>545</v>
      </c>
      <c r="G69" s="296"/>
      <c r="H69" s="169">
        <v>1096184</v>
      </c>
      <c r="I69" s="270">
        <f>1096184*1.21</f>
        <v>1326382.64</v>
      </c>
      <c r="J69" s="271" t="s">
        <v>550</v>
      </c>
      <c r="K69" s="271" t="s">
        <v>551</v>
      </c>
      <c r="L69" s="272" t="s">
        <v>222</v>
      </c>
      <c r="N69" s="147">
        <f aca="true" t="shared" si="1" ref="N69:N79">I69/H69</f>
        <v>1.21</v>
      </c>
    </row>
    <row r="70" spans="1:14" ht="66.75" customHeight="1">
      <c r="A70" s="509"/>
      <c r="B70" s="515"/>
      <c r="C70" s="515"/>
      <c r="D70" s="515"/>
      <c r="E70" s="295" t="s">
        <v>552</v>
      </c>
      <c r="F70" s="295" t="s">
        <v>545</v>
      </c>
      <c r="G70" s="296"/>
      <c r="H70" s="169">
        <v>1260862</v>
      </c>
      <c r="I70" s="270">
        <v>1525643.02</v>
      </c>
      <c r="J70" s="271" t="s">
        <v>550</v>
      </c>
      <c r="K70" s="271" t="s">
        <v>553</v>
      </c>
      <c r="L70" s="272" t="s">
        <v>222</v>
      </c>
      <c r="N70" s="147">
        <f t="shared" si="1"/>
        <v>1.21</v>
      </c>
    </row>
    <row r="71" spans="1:14" ht="45">
      <c r="A71" s="509"/>
      <c r="B71" s="515"/>
      <c r="C71" s="515"/>
      <c r="D71" s="515"/>
      <c r="E71" s="295" t="s">
        <v>554</v>
      </c>
      <c r="F71" s="295" t="s">
        <v>269</v>
      </c>
      <c r="G71" s="296"/>
      <c r="H71" s="169">
        <v>193000</v>
      </c>
      <c r="I71" s="270">
        <f>193000*1.21</f>
        <v>233530</v>
      </c>
      <c r="J71" s="275" t="s">
        <v>468</v>
      </c>
      <c r="K71" s="275" t="s">
        <v>468</v>
      </c>
      <c r="L71" s="272" t="s">
        <v>222</v>
      </c>
      <c r="N71" s="147">
        <f t="shared" si="1"/>
        <v>1.21</v>
      </c>
    </row>
    <row r="72" spans="1:14" ht="105">
      <c r="A72" s="509" t="s">
        <v>555</v>
      </c>
      <c r="B72" s="452" t="s">
        <v>437</v>
      </c>
      <c r="C72" s="452" t="s">
        <v>556</v>
      </c>
      <c r="D72" s="452" t="s">
        <v>437</v>
      </c>
      <c r="E72" s="295" t="s">
        <v>557</v>
      </c>
      <c r="F72" s="275" t="s">
        <v>439</v>
      </c>
      <c r="G72" s="298">
        <v>507827</v>
      </c>
      <c r="H72" s="299">
        <v>4776000</v>
      </c>
      <c r="I72" s="222">
        <v>5757833</v>
      </c>
      <c r="J72" s="283" t="s">
        <v>558</v>
      </c>
      <c r="K72" s="283" t="s">
        <v>559</v>
      </c>
      <c r="L72" s="284" t="s">
        <v>145</v>
      </c>
      <c r="N72" s="147">
        <f t="shared" si="1"/>
        <v>1.2055764237855946</v>
      </c>
    </row>
    <row r="73" spans="1:14" ht="105">
      <c r="A73" s="509"/>
      <c r="B73" s="452"/>
      <c r="C73" s="452"/>
      <c r="D73" s="452"/>
      <c r="E73" s="295" t="s">
        <v>560</v>
      </c>
      <c r="F73" s="295" t="s">
        <v>439</v>
      </c>
      <c r="G73" s="298" t="s">
        <v>561</v>
      </c>
      <c r="H73" s="173">
        <v>859000</v>
      </c>
      <c r="I73" s="222">
        <v>839234.22</v>
      </c>
      <c r="J73" s="300" t="s">
        <v>558</v>
      </c>
      <c r="K73" s="300" t="s">
        <v>562</v>
      </c>
      <c r="L73" s="284" t="s">
        <v>145</v>
      </c>
      <c r="N73" s="147">
        <f t="shared" si="1"/>
        <v>0.9769897788125728</v>
      </c>
    </row>
    <row r="74" spans="1:14" ht="75">
      <c r="A74" s="509"/>
      <c r="B74" s="452"/>
      <c r="C74" s="452"/>
      <c r="D74" s="452"/>
      <c r="E74" s="295" t="s">
        <v>563</v>
      </c>
      <c r="F74" s="295" t="s">
        <v>439</v>
      </c>
      <c r="G74" s="298">
        <v>507838</v>
      </c>
      <c r="H74" s="173">
        <v>7335000</v>
      </c>
      <c r="I74" s="222">
        <v>8871720</v>
      </c>
      <c r="J74" s="300" t="s">
        <v>558</v>
      </c>
      <c r="K74" s="300" t="s">
        <v>564</v>
      </c>
      <c r="L74" s="284" t="s">
        <v>145</v>
      </c>
      <c r="N74" s="147">
        <f t="shared" si="1"/>
        <v>1.2095051124744376</v>
      </c>
    </row>
    <row r="75" spans="1:14" ht="105">
      <c r="A75" s="509"/>
      <c r="B75" s="452"/>
      <c r="C75" s="452"/>
      <c r="D75" s="452"/>
      <c r="E75" s="295" t="s">
        <v>565</v>
      </c>
      <c r="F75" s="295" t="s">
        <v>439</v>
      </c>
      <c r="G75" s="301"/>
      <c r="H75" s="173">
        <v>1235000</v>
      </c>
      <c r="I75" s="222">
        <v>1004300</v>
      </c>
      <c r="J75" s="300" t="s">
        <v>558</v>
      </c>
      <c r="K75" s="300" t="s">
        <v>566</v>
      </c>
      <c r="L75" s="284" t="s">
        <v>145</v>
      </c>
      <c r="N75" s="147">
        <f t="shared" si="1"/>
        <v>0.8131983805668016</v>
      </c>
    </row>
    <row r="76" spans="1:14" ht="95.25" customHeight="1">
      <c r="A76" s="509" t="s">
        <v>567</v>
      </c>
      <c r="B76" s="510" t="s">
        <v>450</v>
      </c>
      <c r="C76" s="510" t="s">
        <v>568</v>
      </c>
      <c r="D76" s="510" t="s">
        <v>452</v>
      </c>
      <c r="E76" s="295" t="s">
        <v>569</v>
      </c>
      <c r="F76" s="295" t="s">
        <v>450</v>
      </c>
      <c r="G76" s="296"/>
      <c r="H76" s="169">
        <v>2500000</v>
      </c>
      <c r="I76" s="270">
        <v>2778960</v>
      </c>
      <c r="J76" s="271" t="s">
        <v>570</v>
      </c>
      <c r="K76" s="271" t="s">
        <v>571</v>
      </c>
      <c r="L76" s="272" t="s">
        <v>222</v>
      </c>
      <c r="N76" s="147">
        <f t="shared" si="1"/>
        <v>1.111584</v>
      </c>
    </row>
    <row r="77" spans="1:14" ht="90">
      <c r="A77" s="509"/>
      <c r="B77" s="510"/>
      <c r="C77" s="510"/>
      <c r="D77" s="510"/>
      <c r="E77" s="295" t="s">
        <v>572</v>
      </c>
      <c r="F77" s="295" t="s">
        <v>450</v>
      </c>
      <c r="G77" s="296"/>
      <c r="H77" s="169">
        <v>2500000</v>
      </c>
      <c r="I77" s="270">
        <v>2880960</v>
      </c>
      <c r="J77" s="271" t="s">
        <v>573</v>
      </c>
      <c r="K77" s="271" t="s">
        <v>574</v>
      </c>
      <c r="L77" s="272" t="s">
        <v>222</v>
      </c>
      <c r="N77" s="147">
        <f t="shared" si="1"/>
        <v>1.152384</v>
      </c>
    </row>
    <row r="78" spans="1:14" ht="135.75" customHeight="1">
      <c r="A78" s="367" t="s">
        <v>585</v>
      </c>
      <c r="B78" s="302" t="s">
        <v>269</v>
      </c>
      <c r="C78" s="303" t="s">
        <v>575</v>
      </c>
      <c r="D78" s="304" t="s">
        <v>269</v>
      </c>
      <c r="E78" s="369" t="s">
        <v>576</v>
      </c>
      <c r="F78" s="305" t="s">
        <v>269</v>
      </c>
      <c r="G78" s="306"/>
      <c r="H78" s="307">
        <v>2000000</v>
      </c>
      <c r="I78" s="307">
        <v>2308208</v>
      </c>
      <c r="J78" s="308" t="s">
        <v>577</v>
      </c>
      <c r="K78" s="308" t="s">
        <v>578</v>
      </c>
      <c r="L78" s="309" t="s">
        <v>222</v>
      </c>
      <c r="N78" s="147">
        <f t="shared" si="1"/>
        <v>1.154104</v>
      </c>
    </row>
    <row r="79" spans="1:14" ht="105.75" thickBot="1">
      <c r="A79" s="380" t="s">
        <v>602</v>
      </c>
      <c r="B79" s="170" t="s">
        <v>579</v>
      </c>
      <c r="C79" s="310" t="s">
        <v>580</v>
      </c>
      <c r="D79" s="310" t="s">
        <v>581</v>
      </c>
      <c r="E79" s="381" t="s">
        <v>582</v>
      </c>
      <c r="F79" s="311" t="s">
        <v>398</v>
      </c>
      <c r="G79" s="312"/>
      <c r="H79" s="313">
        <v>29000000</v>
      </c>
      <c r="I79" s="314">
        <v>36925507</v>
      </c>
      <c r="J79" s="315" t="s">
        <v>583</v>
      </c>
      <c r="K79" s="315" t="s">
        <v>584</v>
      </c>
      <c r="L79" s="391" t="s">
        <v>145</v>
      </c>
      <c r="M79" s="316"/>
      <c r="N79" s="147">
        <f t="shared" si="1"/>
        <v>1.2732933448275863</v>
      </c>
    </row>
    <row r="80" spans="3:4" ht="15">
      <c r="C80" s="378"/>
      <c r="D80" s="378"/>
    </row>
    <row r="83" spans="5:6" ht="15">
      <c r="E83" s="318"/>
      <c r="F83" s="318"/>
    </row>
    <row r="84" spans="5:6" ht="15">
      <c r="E84" s="318"/>
      <c r="F84" s="318"/>
    </row>
    <row r="85" spans="5:6" ht="15">
      <c r="E85" s="319"/>
      <c r="F85" s="319"/>
    </row>
    <row r="86" spans="5:6" ht="15">
      <c r="E86" s="318"/>
      <c r="F86" s="318"/>
    </row>
    <row r="87" spans="5:6" ht="15">
      <c r="E87" s="318"/>
      <c r="F87" s="318"/>
    </row>
    <row r="88" spans="5:6" ht="15">
      <c r="E88" s="318"/>
      <c r="F88" s="318"/>
    </row>
  </sheetData>
  <sheetProtection/>
  <mergeCells count="91">
    <mergeCell ref="A49:A54"/>
    <mergeCell ref="B49:B54"/>
    <mergeCell ref="C49:C54"/>
    <mergeCell ref="D49:D54"/>
    <mergeCell ref="A55:A61"/>
    <mergeCell ref="B55:B61"/>
    <mergeCell ref="J18:K18"/>
    <mergeCell ref="J64:K64"/>
    <mergeCell ref="A65:A71"/>
    <mergeCell ref="B65:B71"/>
    <mergeCell ref="C65:C71"/>
    <mergeCell ref="D65:D71"/>
    <mergeCell ref="A63:A64"/>
    <mergeCell ref="B63:B64"/>
    <mergeCell ref="C63:C64"/>
    <mergeCell ref="D63:D64"/>
    <mergeCell ref="A76:A77"/>
    <mergeCell ref="B76:B77"/>
    <mergeCell ref="C76:C77"/>
    <mergeCell ref="D76:D77"/>
    <mergeCell ref="A72:A75"/>
    <mergeCell ref="B72:B75"/>
    <mergeCell ref="C72:C75"/>
    <mergeCell ref="D72:D75"/>
    <mergeCell ref="A41:A42"/>
    <mergeCell ref="B41:B42"/>
    <mergeCell ref="C41:C42"/>
    <mergeCell ref="D41:D42"/>
    <mergeCell ref="A43:A48"/>
    <mergeCell ref="B43:B48"/>
    <mergeCell ref="C43:C48"/>
    <mergeCell ref="D43:D48"/>
    <mergeCell ref="E35:E36"/>
    <mergeCell ref="F35:F36"/>
    <mergeCell ref="I35:I36"/>
    <mergeCell ref="J35:K36"/>
    <mergeCell ref="C55:C61"/>
    <mergeCell ref="D55:D61"/>
    <mergeCell ref="A34:A37"/>
    <mergeCell ref="B34:B37"/>
    <mergeCell ref="C34:C37"/>
    <mergeCell ref="D34:D37"/>
    <mergeCell ref="L35:L36"/>
    <mergeCell ref="A38:A40"/>
    <mergeCell ref="B38:B40"/>
    <mergeCell ref="C38:C40"/>
    <mergeCell ref="D38:D40"/>
    <mergeCell ref="J37:K37"/>
    <mergeCell ref="A26:A30"/>
    <mergeCell ref="B26:B30"/>
    <mergeCell ref="C26:C30"/>
    <mergeCell ref="D26:D30"/>
    <mergeCell ref="A31:A33"/>
    <mergeCell ref="B31:B33"/>
    <mergeCell ref="C31:C33"/>
    <mergeCell ref="D31:D33"/>
    <mergeCell ref="A22:A23"/>
    <mergeCell ref="B22:B23"/>
    <mergeCell ref="C22:C23"/>
    <mergeCell ref="D22:D23"/>
    <mergeCell ref="A24:A25"/>
    <mergeCell ref="B24:B25"/>
    <mergeCell ref="C24:C25"/>
    <mergeCell ref="D24:D25"/>
    <mergeCell ref="A16:A17"/>
    <mergeCell ref="B16:B17"/>
    <mergeCell ref="C16:C17"/>
    <mergeCell ref="D16:D17"/>
    <mergeCell ref="A18:A20"/>
    <mergeCell ref="B18:B20"/>
    <mergeCell ref="C18:C20"/>
    <mergeCell ref="D18:D20"/>
    <mergeCell ref="G3:G4"/>
    <mergeCell ref="H3:H4"/>
    <mergeCell ref="I3:I4"/>
    <mergeCell ref="J3:K3"/>
    <mergeCell ref="L3:L4"/>
    <mergeCell ref="A12:A15"/>
    <mergeCell ref="B12:B15"/>
    <mergeCell ref="C12:C15"/>
    <mergeCell ref="D12:D15"/>
    <mergeCell ref="E3:E4"/>
    <mergeCell ref="F3:F4"/>
    <mergeCell ref="A5:A11"/>
    <mergeCell ref="B5:B11"/>
    <mergeCell ref="C5:C11"/>
    <mergeCell ref="D5:D11"/>
    <mergeCell ref="A3:A4"/>
    <mergeCell ref="B3:B4"/>
    <mergeCell ref="C3:C4"/>
    <mergeCell ref="D3:D4"/>
  </mergeCells>
  <conditionalFormatting sqref="N5:N79">
    <cfRule type="cellIs" priority="1" dxfId="2" operator="lessThan">
      <formula>0.7</formula>
    </cfRule>
    <cfRule type="cellIs" priority="2" dxfId="3" operator="greaterThan">
      <formula>1.22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8" scale="80" r:id="rId1"/>
  <headerFooter>
    <oddFooter>&amp;Rzpracoval Odbor finanční KÚKK na základě informací od odborů, stav k 2.3.2017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22. zasedání Rady Karlovarského kraje, které se uskutečnilo dne 20.03.2017 (k bodu č. 8)</dc:title>
  <dc:subject/>
  <dc:creator/>
  <cp:keywords/>
  <dc:description/>
  <cp:lastModifiedBy/>
  <dcterms:created xsi:type="dcterms:W3CDTF">2006-09-16T00:00:00Z</dcterms:created>
  <dcterms:modified xsi:type="dcterms:W3CDTF">2017-03-21T09:15:22Z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0x0101004597302E12BEA74FA9B249EF92E902C5</vt:lpwstr>
  </property>
  <property fmtid="{D5CDD505-2E9C-101B-9397-08002B2CF9AE}" pid="3" name="MigrationSourceURL0">
    <vt:lpwstr/>
  </property>
</Properties>
</file>